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5"/>
  </bookViews>
  <sheets>
    <sheet name="BEVÉTEL" sheetId="1" r:id="rId1"/>
    <sheet name="KIADÁS" sheetId="2" r:id="rId2"/>
    <sheet name="Műk.Tám." sheetId="3" r:id="rId3"/>
    <sheet name="Felhalm. bevétel" sheetId="4" r:id="rId4"/>
    <sheet name="Felhalm. kiad." sheetId="5" r:id="rId5"/>
    <sheet name="Tartalék" sheetId="6" r:id="rId6"/>
    <sheet name="Polg.Hiv." sheetId="7" r:id="rId7"/>
    <sheet name="Eszi+Eü" sheetId="8" r:id="rId8"/>
    <sheet name="Vg" sheetId="9" r:id="rId9"/>
    <sheet name="Ovi" sheetId="10" r:id="rId10"/>
    <sheet name="AJMK" sheetId="11" r:id="rId11"/>
    <sheet name="Létszám" sheetId="12" r:id="rId12"/>
    <sheet name="Mérleg" sheetId="13" r:id="rId13"/>
    <sheet name="Közvetett tám" sheetId="14" r:id="rId14"/>
    <sheet name="Elői.felh.ütemterv" sheetId="15" r:id="rId15"/>
    <sheet name="Kihatás" sheetId="16" r:id="rId16"/>
  </sheets>
  <definedNames>
    <definedName name="_xlnm.Print_Area" localSheetId="0">'BEVÉTEL'!$A$1:$H$69</definedName>
  </definedNames>
  <calcPr fullCalcOnLoad="1"/>
</workbook>
</file>

<file path=xl/sharedStrings.xml><?xml version="1.0" encoding="utf-8"?>
<sst xmlns="http://schemas.openxmlformats.org/spreadsheetml/2006/main" count="753" uniqueCount="542">
  <si>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</si>
  <si>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</si>
  <si>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</si>
  <si>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</si>
  <si>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</si>
  <si>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</si>
  <si>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</si>
  <si>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</si>
  <si>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</si>
  <si>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</si>
  <si>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</si>
  <si>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</si>
  <si>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</si>
  <si>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</si>
  <si>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</si>
  <si>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</si>
  <si>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</si>
  <si>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</si>
  <si>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</si>
  <si>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</si>
  <si>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</si>
  <si>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</si>
  <si>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</si>
  <si>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</si>
  <si>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</si>
  <si>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</si>
  <si>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</si>
  <si>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</si>
  <si>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</si>
  <si>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</si>
  <si>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</si>
  <si>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</si>
  <si>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</si>
  <si>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</si>
  <si>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</si>
  <si>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</si>
  <si>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</si>
  <si>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</si>
  <si>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</si>
  <si>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</si>
  <si>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</si>
  <si>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</si>
  <si>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</si>
  <si>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</si>
  <si>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</si>
  <si>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</si>
  <si>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</si>
  <si>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</si>
  <si>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</si>
  <si>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</si>
  <si>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</si>
  <si>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</si>
  <si>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</si>
  <si>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</si>
  <si>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</si>
  <si>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</si>
  <si>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</si>
  <si>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</si>
  <si>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</si>
  <si>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</si>
  <si>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</si>
  <si>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</si>
  <si>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</si>
  <si>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</si>
  <si>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</si>
  <si>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</si>
  <si>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</si>
  <si>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</si>
  <si>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</si>
  <si>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</si>
  <si>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</si>
  <si>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</si>
  <si>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</si>
  <si>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</si>
  <si>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</si>
  <si>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</si>
  <si>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</si>
  <si>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</si>
  <si>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</si>
  <si>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</si>
  <si>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</si>
  <si>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</si>
  <si>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</si>
  <si>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</si>
  <si>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</si>
  <si>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</si>
  <si>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</si>
  <si>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</si>
  <si>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</si>
  <si>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</si>
  <si>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</si>
  <si>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</si>
  <si>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</si>
  <si>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</si>
  <si>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</si>
  <si>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</si>
  <si>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</si>
  <si>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</si>
  <si>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</si>
  <si>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</si>
  <si>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</si>
  <si>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</si>
  <si>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</si>
  <si>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</si>
  <si>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</si>
  <si>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</si>
  <si>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</si>
  <si>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</si>
  <si>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</si>
  <si>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</si>
  <si>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</si>
  <si>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</si>
  <si>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</si>
  <si>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</si>
  <si>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</si>
  <si>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</si>
  <si>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</si>
  <si>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</si>
  <si>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</si>
  <si>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</si>
  <si>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</si>
  <si>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</si>
  <si>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</si>
  <si>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</si>
  <si>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</si>
  <si>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</si>
  <si>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</si>
  <si>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</si>
  <si>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</si>
  <si>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</si>
  <si>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</si>
  <si>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</si>
  <si>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</si>
  <si>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</si>
  <si>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</si>
  <si>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</si>
  <si>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</si>
  <si>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</si>
  <si>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</si>
  <si>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</si>
  <si>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</si>
  <si>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</si>
  <si>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</si>
  <si>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</si>
  <si>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</si>
  <si>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</si>
  <si>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</si>
  <si>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</si>
  <si>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</si>
  <si>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</si>
  <si>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</si>
  <si>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</si>
  <si>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</si>
  <si>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</si>
  <si>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</si>
  <si>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</si>
  <si>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</si>
  <si>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</si>
  <si>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</si>
  <si>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</si>
  <si>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</si>
  <si>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</si>
  <si>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</si>
  <si>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</si>
  <si>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</si>
  <si>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</si>
  <si>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</si>
  <si>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</si>
  <si>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</si>
  <si>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</si>
  <si>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</si>
  <si>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</si>
  <si>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</si>
  <si>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</si>
  <si>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</si>
  <si>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</si>
  <si>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</si>
  <si>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</si>
  <si>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</si>
  <si>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</si>
  <si>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</si>
  <si>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</si>
  <si>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</si>
  <si>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</si>
  <si>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</si>
  <si>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</si>
  <si>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</si>
  <si>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</si>
  <si>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</si>
  <si>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</si>
  <si>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</si>
  <si>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</si>
  <si>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</si>
  <si>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</si>
  <si>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</si>
  <si>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</si>
  <si>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Jogcím</t>
  </si>
  <si>
    <t>A helyi önkormányzatok működésének általános támogatása</t>
  </si>
  <si>
    <t>Önkormányzati hivatal működésének támogatása</t>
  </si>
  <si>
    <t xml:space="preserve">Település- üzemeltetéshez kapcsolódó feladatellátás támogatása </t>
  </si>
  <si>
    <t>Egyéb önkormányzati feladatok támogatása</t>
  </si>
  <si>
    <t>Lakott külterülettel kapcsolatos feladatok támogatása</t>
  </si>
  <si>
    <t>Üdülőhelyi feladatok támogatása</t>
  </si>
  <si>
    <t>Nem közművel összegyűjtött háztartási szennyvíz ártalmatlanítása</t>
  </si>
  <si>
    <t>A települési önkormányzatok egyes köznevelési feladatainak támogatása</t>
  </si>
  <si>
    <t>Óvodapedagógusok,  és az óvodapedagógusok nevelő munkáját közvetlenül segítők bértámogatása</t>
  </si>
  <si>
    <t>Óvodaműködtetési támogatás</t>
  </si>
  <si>
    <t>Köznevelési intézmények működtetéséhez kapcsolódó támogatás</t>
  </si>
  <si>
    <t>Kiegészítő támogatás az óvodapedagógusok minősítéséből adódó többletkiadásokhoz</t>
  </si>
  <si>
    <t>A települési önkormányzatok szociális, gyermekjóléti és gyermekétkeztetési feladatainak támogatása</t>
  </si>
  <si>
    <t>Egyes szociális és gyermekjóléti feladatok támogatása</t>
  </si>
  <si>
    <t xml:space="preserve"> - Család- és gyermekjóléti szolgálat</t>
  </si>
  <si>
    <t xml:space="preserve"> - Család- és gyermekjóléti központ</t>
  </si>
  <si>
    <t xml:space="preserve"> - Szociális étkeztetés</t>
  </si>
  <si>
    <t xml:space="preserve"> - Házi segítségnyújtás (szociális segítés és személyi gondozás)</t>
  </si>
  <si>
    <t>Időskorúak nappali intézményi ellátása</t>
  </si>
  <si>
    <t>A települési önkormányzatok által biztosított egyes szociális szakosított ellátások, valamint a gyermekek átmeneti gondozásával kapcsolatos feladatok támogatása</t>
  </si>
  <si>
    <t xml:space="preserve"> - A finanszírozás szempontjából elismert szakmai dolgozók bértámogatása</t>
  </si>
  <si>
    <t xml:space="preserve"> - Intézmény-üzemeltetési támogatás</t>
  </si>
  <si>
    <t xml:space="preserve"> - A finanszírozás szempontjából elismert dolgozók bértámogatása</t>
  </si>
  <si>
    <t xml:space="preserve"> - Gyermekétkeztetés üzemeltetési támogatása</t>
  </si>
  <si>
    <t>A helyi önkormányzatok általános működésének és ágazati feladatainak támogatása</t>
  </si>
  <si>
    <t xml:space="preserve">Eredeti előirányzat </t>
  </si>
  <si>
    <t>Fogyatékos és demens személyek nappali intézményi ellátása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</si>
  <si>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</si>
  <si>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</si>
  <si>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</si>
  <si>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</si>
  <si>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</si>
  <si>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</si>
  <si>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</si>
  <si>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</si>
  <si>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</si>
  <si>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</si>
  <si>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</si>
  <si>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</si>
  <si>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</si>
  <si>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</si>
  <si>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</si>
  <si>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</si>
  <si>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</si>
  <si>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</si>
  <si>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</si>
  <si>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</si>
  <si>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</si>
  <si>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</si>
  <si>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</si>
  <si>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</si>
  <si>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</si>
  <si>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>Könyvtári, közművelődési és múzeumi feladatok támogatása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</si>
  <si>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</si>
  <si>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</si>
  <si>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</si>
  <si>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</si>
  <si>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</si>
  <si>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</si>
  <si>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</si>
  <si>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</si>
  <si>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</si>
  <si>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</si>
  <si>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</si>
  <si>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</si>
  <si>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</si>
  <si>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</si>
  <si>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</si>
  <si>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Arany János Művelődési Központ és Városi Könyvtár </t>
  </si>
  <si>
    <t>Városi Óvodák és Bölcsőde *</t>
  </si>
  <si>
    <t>Támogató szolgáltatás</t>
  </si>
  <si>
    <t>Óvodai és iskolai szociális segítő tevékenység támogatása</t>
  </si>
  <si>
    <t>Gyermekétkeztetés támogatása</t>
  </si>
  <si>
    <t xml:space="preserve"> - A rászoruló gyermekek szünidei étkeztetésének támogatása</t>
  </si>
  <si>
    <t>Bölcsőde támogatása</t>
  </si>
  <si>
    <t xml:space="preserve"> - A finanszírozás szempontjából elismert szakmai dolgozók bértámogatása (felsőfokú végzettségűek)</t>
  </si>
  <si>
    <t xml:space="preserve"> - A finanszírozás szempontjából elismert szakmai dolgozók bértámogatása (középfokú végzettségűek)</t>
  </si>
  <si>
    <t xml:space="preserve"> - Bölcsőde üzemeltetési támogatás</t>
  </si>
  <si>
    <t>A 2018. évről áthúzódó bérkompenzáció támogatása</t>
  </si>
  <si>
    <t>I.</t>
  </si>
  <si>
    <t>IV.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</si>
  <si>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</si>
  <si>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</si>
  <si>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</si>
  <si>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</si>
  <si>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</si>
  <si>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</si>
  <si>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</si>
  <si>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Önkormányzat engedélyezett átlaglétszáma: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</si>
  <si>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</si>
  <si>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</si>
  <si>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</si>
  <si>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</si>
  <si>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</si>
  <si>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</si>
  <si>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</si>
  <si>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</si>
  <si>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</si>
  <si>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</si>
  <si>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</si>
  <si>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</si>
  <si>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</si>
  <si>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</si>
  <si>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</si>
  <si>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</si>
  <si>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</si>
  <si>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</si>
  <si>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</si>
  <si>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</si>
  <si>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</si>
  <si>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</si>
  <si>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</si>
  <si>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Vizes élőhelyek rehabilitációja és természetvédelmi kezelése a Közép-Tisza mentén, Holt-Tisza III-IV rekonstrukció </t>
  </si>
  <si>
    <t>2020. évi   összeg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</si>
  <si>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</si>
  <si>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</si>
  <si>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</si>
  <si>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</si>
  <si>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</si>
  <si>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</si>
  <si>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</si>
  <si>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</si>
  <si>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</si>
  <si>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</si>
  <si>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</si>
  <si>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Felhalmozási célú visszatérítendő támogatások, kölcsönök visszatérülése áh-on kívülről (LTP hátralékból származó befizetések)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</si>
  <si>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</si>
  <si>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</si>
  <si>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</si>
  <si>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Volt TSZ kp. régi épületének külső szigetelése</t>
  </si>
  <si>
    <t>Kerekdombi óvoda felújítása</t>
  </si>
  <si>
    <t>Móricz Zsigmond Gimnázium tetőfelújítása</t>
  </si>
  <si>
    <t>VSE pályázati önerő - Sportfejlesztési program, labdarúgás</t>
  </si>
  <si>
    <t xml:space="preserve">                                     - Sportfejlesztési program, kosárlabda</t>
  </si>
  <si>
    <t xml:space="preserve">           Közműv.érd.növ.tám. - mobil színpad vásárlása</t>
  </si>
  <si>
    <t xml:space="preserve">           Színpad fénytechnika</t>
  </si>
  <si>
    <t xml:space="preserve">           Informatikai beszerzések</t>
  </si>
  <si>
    <t xml:space="preserve">           Tárgyi eszköz beszerzések (pl. székek, installációs eszk., színpadi kellékek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</si>
  <si>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</si>
  <si>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</si>
  <si>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</si>
  <si>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</si>
  <si>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</si>
  <si>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</si>
  <si>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</si>
  <si>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</si>
  <si>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 xml:space="preserve">             (pl. iratmegsemmisítő, kötöző kocsi, textíliák)</t>
  </si>
  <si>
    <t>25 fő - Városgondnokságnál kerülnek foglalkoztatásra.</t>
  </si>
  <si>
    <t>19 fő, ebből 17 fő pályázatokhoz kapcsolódó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</si>
  <si>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</si>
  <si>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</si>
  <si>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</si>
  <si>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</si>
  <si>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VÁRHATÓ ÁLTALÁNOS MŰKÖDÉSI ÉS ÁGAZATI FELADATOK TÁMOGATÁSA 2020. ÉVRE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</si>
  <si>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</si>
  <si>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</si>
  <si>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</si>
  <si>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</si>
  <si>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</si>
  <si>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</si>
  <si>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</si>
  <si>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2020. ÉVI ENGEDÉLYEZETT ÁTLAGLÉTSZÁMOK </t>
  </si>
  <si>
    <t>* a létszámon felül nyugdíjazás miatt 2020.04.30-ig +0,25fő, 2020.04.01-től +3fő (2fő ped.assz., 1fő dajka)</t>
  </si>
  <si>
    <t>** a létszámból  4,5fő az EFI iroda dolgozója (EFOP pályázat)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</si>
  <si>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</si>
  <si>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</si>
  <si>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</si>
  <si>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</si>
  <si>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</si>
  <si>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</si>
  <si>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</si>
  <si>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</si>
  <si>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</si>
  <si>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</si>
  <si>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</si>
  <si>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Bevétel</t>
  </si>
  <si>
    <t>Kiadás</t>
  </si>
  <si>
    <t>B1.</t>
  </si>
  <si>
    <t xml:space="preserve">1. Működési célú támogatások államháztartáson belülről </t>
  </si>
  <si>
    <t>K1.</t>
  </si>
  <si>
    <t>1. Személyi juttatások</t>
  </si>
  <si>
    <t xml:space="preserve">      1.1 Önkormányzatok működési támogatásai</t>
  </si>
  <si>
    <t>K2.</t>
  </si>
  <si>
    <t>2. Munkaadókat terhelő járulékok és szoc. hozzájárulási adó</t>
  </si>
  <si>
    <t xml:space="preserve">      1.2 Egyéb működési célú támogatások bevételei áh-on belülről</t>
  </si>
  <si>
    <t>K3.</t>
  </si>
  <si>
    <t>3. Dologi kiadások</t>
  </si>
  <si>
    <t>B2.</t>
  </si>
  <si>
    <t>2. Felhalmozási célú támogatások államháztartáson belülről</t>
  </si>
  <si>
    <t>K4.</t>
  </si>
  <si>
    <t>4. Ellátottak pénzbeli juttatásai</t>
  </si>
  <si>
    <t>B3.</t>
  </si>
  <si>
    <t>3. Közhatalmi bevételek</t>
  </si>
  <si>
    <t>K5.</t>
  </si>
  <si>
    <t>5. Egyéb működési célú kiadások</t>
  </si>
  <si>
    <t>B4.</t>
  </si>
  <si>
    <t>4. Működési bevételek</t>
  </si>
  <si>
    <t xml:space="preserve">      5.1 Elvonások és befizetések</t>
  </si>
  <si>
    <t>B5.</t>
  </si>
  <si>
    <t>5. Felhalmozási bevételek</t>
  </si>
  <si>
    <t xml:space="preserve">      5.2 Egyéb működési célú támogatások áh-on belülre</t>
  </si>
  <si>
    <t>B6.</t>
  </si>
  <si>
    <t>6. Működési célú átvett pénzeszközök</t>
  </si>
  <si>
    <t xml:space="preserve">      5.3 Egyéb működési célú támogatások áh-on kívülre</t>
  </si>
  <si>
    <t>B7.</t>
  </si>
  <si>
    <t>7. Felhalmozási célú átvett pénzeszközök</t>
  </si>
  <si>
    <t xml:space="preserve">      5.4 Tartalékok</t>
  </si>
  <si>
    <t>K6.</t>
  </si>
  <si>
    <t>6. Beruházások</t>
  </si>
  <si>
    <t>K7.</t>
  </si>
  <si>
    <t>7. Felújítások</t>
  </si>
  <si>
    <t>K8.</t>
  </si>
  <si>
    <t>8. Egyéb felhalmozási célú kiadások</t>
  </si>
  <si>
    <t xml:space="preserve">      8.1 Egyéb felhalmozási célú támogatások áh-on belülre</t>
  </si>
  <si>
    <t xml:space="preserve">      8.2 Felhalmozási célú visszatérítendő kölcsönök nyújtása áh. Kívülre</t>
  </si>
  <si>
    <t xml:space="preserve">      8.3 Egyéb felhalmozási célú támogatások áh-on kívülre</t>
  </si>
  <si>
    <t>I. Működési költségvetés (1+3+4+6)</t>
  </si>
  <si>
    <t>I. Működési költségvetés (1+2+3+4+5)</t>
  </si>
  <si>
    <t>II. Felhalmozási költségvetés (2+5+7)</t>
  </si>
  <si>
    <t>II. Felhalmozási költségvetés (6+7+8)</t>
  </si>
  <si>
    <t>A/ TÁRGYÉVI KÖLTSÉGVETÉSI BEVÉTELEK (I-II)</t>
  </si>
  <si>
    <t>A/ TÁRGYÉVI KÖLTSGÉVETÉSI KIADÁSOK (I-II)</t>
  </si>
  <si>
    <t>B/ Finanszírozási kiadások</t>
  </si>
  <si>
    <t>1. Belföldi értékpapírok kiadásai</t>
  </si>
  <si>
    <t>2. ÁH-n belüli megelőlegezések visszafizetése</t>
  </si>
  <si>
    <t>3. Központi, irányító szervi támogatás folyósítása</t>
  </si>
  <si>
    <t>KÖLTSÉGVETÉSI ÉS FINANSZÍROZÁSI KIADÁSOK ÖSSZESEN</t>
  </si>
  <si>
    <t xml:space="preserve">     - működési célú</t>
  </si>
  <si>
    <t>B/ Finanszírozási bevételek</t>
  </si>
  <si>
    <t xml:space="preserve">     - felhalmozási célú</t>
  </si>
  <si>
    <t>III. Maradvány igénybevétel és értékpapír visszaváltás</t>
  </si>
  <si>
    <t>TÁRGYÉVI KÖLTSÉGVETÉSI BEVÉTELEK ÉS KIADÁSOK EGYENLEGE</t>
  </si>
  <si>
    <t>1. Belföldi értékpapírok bevételei</t>
  </si>
  <si>
    <t>2. Maradvány igénybevétele</t>
  </si>
  <si>
    <t>IV. Hitelek felvétele</t>
  </si>
  <si>
    <t>V. Központi, irányítószervi támogatás</t>
  </si>
  <si>
    <t>KIADÁSOK ÖSSZESEN (A+B)</t>
  </si>
  <si>
    <t>Működési célú bevételek</t>
  </si>
  <si>
    <t>Működési célú kiadások</t>
  </si>
  <si>
    <t>Felhalmozási célú bevételek</t>
  </si>
  <si>
    <t>Felhalmozási célú kiadások</t>
  </si>
  <si>
    <t>KÖLTSÉGVETÉS MŰKÖDÉSI EGYENLEGE</t>
  </si>
  <si>
    <t>KÖLTSÉGVETÉS FELHALMOZÁSI EGYENLEGE</t>
  </si>
  <si>
    <t>adatok ezer Ft-ban</t>
  </si>
  <si>
    <t>Ellátottak kedvezményes térítési díjának és az ingyenes étkezők támogatásának összege</t>
  </si>
  <si>
    <t xml:space="preserve">    - kedvezményesen étkezők</t>
  </si>
  <si>
    <t xml:space="preserve">    - ingyenesen étkezők</t>
  </si>
  <si>
    <t>Helyi adónál, gépjárműadónál biztosított kedvezmény, mentesség összege</t>
  </si>
  <si>
    <t xml:space="preserve">    - kommunális adó (korkedvezmény)</t>
  </si>
  <si>
    <t xml:space="preserve">    - iparűzési adó (háziorvosok részére)</t>
  </si>
  <si>
    <t xml:space="preserve">    - gépjárműadó (légrugó, mozgáskorlátozás)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</si>
  <si>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</si>
  <si>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</si>
  <si>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 xml:space="preserve">       -  Tiszakécskei Szentháromság Plébánia Teréz anya Karitász csoportja részére ingyenes </t>
  </si>
  <si>
    <t xml:space="preserve">           használatra - volt Katasztrófavédelmi iroda</t>
  </si>
  <si>
    <t xml:space="preserve">       -  Kuttyogatók Horgászegyesület részére ingyenes használatra - volt Ókécskei Posta épülete</t>
  </si>
  <si>
    <t>Egyéb nyújtott kedvezmény vagy kölcsön elengedésének összege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</si>
  <si>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</si>
  <si>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</si>
  <si>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</si>
  <si>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</si>
  <si>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</si>
  <si>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</si>
  <si>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</si>
  <si>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</si>
  <si>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</si>
  <si>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</si>
  <si>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</si>
  <si>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</si>
  <si>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</si>
  <si>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Költségvetési bevételek</t>
  </si>
  <si>
    <t>Működési célú támogatások áh belülről</t>
  </si>
  <si>
    <t xml:space="preserve"> - önkormányzatok működési támogatásai</t>
  </si>
  <si>
    <t xml:space="preserve"> - egyéb műk.célú támog.bev. áh belülről</t>
  </si>
  <si>
    <t>Felhalmozási célú tám.áh belülről</t>
  </si>
  <si>
    <t>Közhatalmi bevételek</t>
  </si>
  <si>
    <t>Működési bvételek</t>
  </si>
  <si>
    <t>Működési célú átvett pénzeszközök</t>
  </si>
  <si>
    <t>Felhalmozási célú átvett pénzeszközök</t>
  </si>
  <si>
    <t>Finanszírozási bevételek</t>
  </si>
  <si>
    <t>Maradvány igénybevétele</t>
  </si>
  <si>
    <t>Értékpapírok értékesítésének bevétele</t>
  </si>
  <si>
    <t>BEVÉTEL MINDÖSSZESEN</t>
  </si>
  <si>
    <t>Költségvetési kiadások</t>
  </si>
  <si>
    <t>Személyi juttatások</t>
  </si>
  <si>
    <t>Munkaadókat terhelő járlékok és szoc.hj.adó</t>
  </si>
  <si>
    <t>Dologi kiadások</t>
  </si>
  <si>
    <t>Ellátottak pénzbeli juttatásai</t>
  </si>
  <si>
    <t>Egyéb működési célú kiadások</t>
  </si>
  <si>
    <t xml:space="preserve">  - Elvonások és befizetések</t>
  </si>
  <si>
    <t xml:space="preserve">  - Egyéb műk.célú támog.áh.belülre</t>
  </si>
  <si>
    <t xml:space="preserve">  - Egyéb műk.célú támog.áh. kívülre</t>
  </si>
  <si>
    <t xml:space="preserve">  - Tartalékok</t>
  </si>
  <si>
    <t>Beruházások</t>
  </si>
  <si>
    <t>Felújítások</t>
  </si>
  <si>
    <t>Egyéb felhalmozási célú kiadások</t>
  </si>
  <si>
    <t>Finanszírozási kiadások</t>
  </si>
  <si>
    <t>KIADÁS MINDÖSSZESEN</t>
  </si>
  <si>
    <t xml:space="preserve">AZ ÖNKORMÁNYZAT TÖBB ÉVES KIHATÁSSAL JÁRÓ DÖNTÉSEINEK SZÁMSZERŰSÍTÉSE </t>
  </si>
  <si>
    <t>Tárgyévet érintő kiadás összege</t>
  </si>
  <si>
    <t>Lejárata</t>
  </si>
  <si>
    <t>Vizes élőhelyek rehabilitációja és természetvédelmi kezelése a Közép-Tisza mentén -KEHOP</t>
  </si>
  <si>
    <t>Iparterületek infrastrukturális fejlesztése Tiszakécskén - TOP</t>
  </si>
  <si>
    <t xml:space="preserve">Helyi foglalkoztatási együttműködés megvalósítása a Tiszakécskei és a Kecskeméti Járásban - TOP
</t>
  </si>
  <si>
    <t>Tiszakécskei HKFS megvalósítása - TOP</t>
  </si>
  <si>
    <t>Hajléktalan személyek nappali ellátása - Magyar Máltai Szeretetszolgálat</t>
  </si>
  <si>
    <t>határozatlan idejű</t>
  </si>
  <si>
    <t>Pszichiátriai és szenvedély betegek nappali ellátása</t>
  </si>
  <si>
    <t>WinPA Postázó szoftver támogatás és szoftver követés</t>
  </si>
  <si>
    <t>Fogorvosi ügyelet ellátása, Smile Dent Kft.</t>
  </si>
  <si>
    <t>Foglalkozás egészségügyi tevékenység, Medép-Pharma Kft.</t>
  </si>
  <si>
    <t>Nyomtatásvezérlő szoftver biztosítása - GreenDoc Systems Kft.</t>
  </si>
  <si>
    <t>Mikrohullámú hálózat üzemeltetése - 3Lan Kft.</t>
  </si>
  <si>
    <t>Önkormányzati Híradó nyomtatása - Kécskei Nyomda Kft.</t>
  </si>
  <si>
    <t>Postai szolgáltatások, bérmentesítés - Magyar Posta Zrt.</t>
  </si>
  <si>
    <t>Hospitaly Kft. - MedMátrix Integrált Egészségügyi Orvos-szakmai rendszer</t>
  </si>
  <si>
    <t>Növényvédelmi munkák elvégzése (vadgesztenyefák, platánfák)</t>
  </si>
  <si>
    <t xml:space="preserve">TISZAKÉCSKE VÁROS ÖNKORMÁNYZATÁNAK 2020. ÉVI ÖSSZEVONT KÖLTSÉGVETÉSI MÉRLEGE KÖZGAZDASÁGI TAGOLÁSBAN </t>
  </si>
  <si>
    <t>2020. évi közvetett támogatásokat tartalmazó kimutatás</t>
  </si>
  <si>
    <t>ELŐIRÁNYZAT FELHASZNÁLÁSI ÜTEMTERV 2020. ÉVRE</t>
  </si>
  <si>
    <t xml:space="preserve">        Arany János Művelődési Ház modernizálása</t>
  </si>
  <si>
    <t>Közvilágítás - MVM Partner Energiakereskedelmi Zrt. / PLH Közvilágítás Kft.</t>
  </si>
  <si>
    <t>Nyersvíz átadás, Sportcsarnok - Bácsvíz Zt.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</si>
  <si>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</si>
  <si>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</si>
  <si>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</si>
  <si>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</si>
  <si>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</si>
  <si>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</si>
  <si>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>1.   melléklet a 29/2019. (XII.19.) önkormányzati rendelethez</t>
  </si>
  <si>
    <t>1.    melléklet a 29/2019. (XII.19.) önkormányzati rendelethez</t>
  </si>
  <si>
    <t>1/a.    melléklet a 29/2019. (XII.19.) önkormányzati rendelethez</t>
  </si>
  <si>
    <t>1/b.    melléklet a 29/2019. (XII.19.) önkormányzati rendelethez</t>
  </si>
  <si>
    <t>1/c.    melléklet a 29/2019. (XII.19.) önkormányzati rendelethez</t>
  </si>
  <si>
    <t>1/d. melléklet a 29/2019. (XII.19.) önkormányzati rendelethez</t>
  </si>
  <si>
    <t>2.  melléklet a 29/2019. (XII.19.) önkormányzati rendelethez</t>
  </si>
  <si>
    <t>3.  melléklet a 29/2019. (XII.19.) önkormányzati rendelethez</t>
  </si>
  <si>
    <t>4. melléklet a 29/2019. (XII.19.) önkormányzati rendelethez</t>
  </si>
  <si>
    <t>5. melléklet a 29/2019. (XII.19.) önkormányzati rendelethez</t>
  </si>
  <si>
    <t>6. melléklet a 29/2019. (XII.19.) önkormányzati rendelethez</t>
  </si>
  <si>
    <t>7. melléklet a 29/2019. (XII.19.) önkormányzati rendelethez</t>
  </si>
  <si>
    <t>8. melléklet a 29/2019. (XII.19.) önkormányzati rendelethez</t>
  </si>
  <si>
    <t>9. melléklet a 29/2019. (XII.19.) önkormányzati rendelethez</t>
  </si>
  <si>
    <t>10.  melléklet a 29/2019. (XII.19.) önkormányzati rendelethez</t>
  </si>
  <si>
    <t>11. melléklet a 29/2019. (XII.19.)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</si>
</sst>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8"/>
      <name val="Arial CE"/>
      <family val="0"/>
    </font>
    <font>
      <b/>
      <i/>
      <sz val="8"/>
      <name val="Arial"/>
      <family val="2"/>
    </font>
    <font>
      <sz val="8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b/>
      <i/>
      <sz val="8"/>
      <name val="Arial CE"/>
      <family val="0"/>
    </font>
    <font>
      <b/>
      <sz val="14"/>
      <name val="Arial"/>
      <family val="2"/>
    </font>
    <font>
      <b/>
      <sz val="14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double"/>
      <bottom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0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5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0" fillId="0" borderId="0" xfId="56" applyFill="1">
      <alignment/>
      <protection/>
    </xf>
    <xf numFmtId="0" fontId="29" fillId="0" borderId="21" xfId="56" applyFont="1" applyBorder="1" applyAlignment="1">
      <alignment vertical="center"/>
      <protection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0" fillId="0" borderId="0" xfId="56" applyFont="1">
      <alignment/>
      <protection/>
    </xf>
    <xf numFmtId="3" fontId="28" fillId="0" borderId="18" xfId="56" applyNumberFormat="1" applyFont="1" applyBorder="1">
      <alignment/>
      <protection/>
    </xf>
    <xf numFmtId="0" fontId="29" fillId="0" borderId="19" xfId="56" applyFont="1" applyBorder="1">
      <alignment/>
      <protection/>
    </xf>
    <xf numFmtId="0" fontId="29" fillId="0" borderId="21" xfId="56" applyFont="1" applyBorder="1" applyAlignment="1">
      <alignment horizontal="left"/>
      <protection/>
    </xf>
    <xf numFmtId="3" fontId="29" fillId="0" borderId="22" xfId="56" applyNumberFormat="1" applyFont="1" applyBorder="1">
      <alignment/>
      <protection/>
    </xf>
    <xf numFmtId="0" fontId="29" fillId="0" borderId="20" xfId="56" applyFont="1" applyBorder="1" applyAlignment="1">
      <alignment/>
      <protection/>
    </xf>
    <xf numFmtId="0" fontId="29" fillId="0" borderId="61" xfId="56" applyFont="1" applyBorder="1" applyAlignment="1">
      <alignment/>
      <protection/>
    </xf>
    <xf numFmtId="0" fontId="29" fillId="0" borderId="53" xfId="56" applyFont="1" applyBorder="1" applyAlignment="1">
      <alignment/>
      <protection/>
    </xf>
    <xf numFmtId="3" fontId="28" fillId="0" borderId="22" xfId="56" applyNumberFormat="1" applyFont="1" applyBorder="1">
      <alignment/>
      <protection/>
    </xf>
    <xf numFmtId="3" fontId="29" fillId="0" borderId="26" xfId="56" applyNumberFormat="1" applyFont="1" applyBorder="1">
      <alignment/>
      <protection/>
    </xf>
    <xf numFmtId="3" fontId="32" fillId="0" borderId="22" xfId="56" applyNumberFormat="1" applyFont="1" applyBorder="1">
      <alignment/>
      <protection/>
    </xf>
    <xf numFmtId="0" fontId="57" fillId="0" borderId="0" xfId="56" applyFont="1">
      <alignment/>
      <protection/>
    </xf>
    <xf numFmtId="3" fontId="58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58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3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57" fillId="0" borderId="24" xfId="0" applyNumberFormat="1" applyFont="1" applyBorder="1" applyAlignment="1">
      <alignment/>
    </xf>
    <xf numFmtId="0" fontId="0" fillId="0" borderId="0" xfId="56" applyFont="1" applyAlignment="1">
      <alignment horizontal="right"/>
      <protection/>
    </xf>
    <xf numFmtId="0" fontId="0" fillId="0" borderId="0" xfId="56" applyFont="1" applyAlignment="1">
      <alignment/>
      <protection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1" fillId="0" borderId="0" xfId="56" applyFont="1">
      <alignment/>
      <protection/>
    </xf>
    <xf numFmtId="0" fontId="39" fillId="0" borderId="0" xfId="56" applyFon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29" fillId="0" borderId="68" xfId="56" applyFont="1" applyBorder="1">
      <alignment/>
      <protection/>
    </xf>
    <xf numFmtId="0" fontId="28" fillId="0" borderId="16" xfId="56" applyFont="1" applyBorder="1" applyAlignment="1">
      <alignment horizontal="right"/>
      <protection/>
    </xf>
    <xf numFmtId="0" fontId="28" fillId="0" borderId="19" xfId="56" applyFont="1" applyBorder="1" applyAlignment="1">
      <alignment horizontal="right"/>
      <protection/>
    </xf>
    <xf numFmtId="0" fontId="28" fillId="0" borderId="68" xfId="56" applyFont="1" applyBorder="1" applyAlignment="1">
      <alignment horizontal="right"/>
      <protection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1" xfId="56" applyFont="1" applyFill="1" applyBorder="1" applyAlignment="1">
      <alignment vertical="center"/>
      <protection/>
    </xf>
    <xf numFmtId="0" fontId="25" fillId="0" borderId="0" xfId="56" applyFont="1" applyFill="1">
      <alignment/>
      <protection/>
    </xf>
    <xf numFmtId="3" fontId="28" fillId="0" borderId="39" xfId="56" applyNumberFormat="1" applyFont="1" applyBorder="1">
      <alignment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6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3" fontId="28" fillId="24" borderId="29" xfId="56" applyNumberFormat="1" applyFont="1" applyFill="1" applyBorder="1" applyAlignment="1">
      <alignment vertical="center"/>
      <protection/>
    </xf>
    <xf numFmtId="0" fontId="29" fillId="0" borderId="19" xfId="56" applyFont="1" applyBorder="1" applyAlignment="1">
      <alignment vertical="center"/>
      <protection/>
    </xf>
    <xf numFmtId="0" fontId="32" fillId="0" borderId="21" xfId="0" applyFont="1" applyBorder="1" applyAlignment="1">
      <alignment vertical="center"/>
    </xf>
    <xf numFmtId="0" fontId="25" fillId="0" borderId="69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58" fillId="0" borderId="21" xfId="0" applyNumberFormat="1" applyFont="1" applyFill="1" applyBorder="1" applyAlignment="1">
      <alignment/>
    </xf>
    <xf numFmtId="3" fontId="58" fillId="0" borderId="22" xfId="0" applyNumberFormat="1" applyFont="1" applyBorder="1" applyAlignment="1">
      <alignment vertical="center"/>
    </xf>
    <xf numFmtId="3" fontId="58" fillId="0" borderId="22" xfId="0" applyNumberFormat="1" applyFont="1" applyFill="1" applyBorder="1" applyAlignment="1">
      <alignment vertical="center"/>
    </xf>
    <xf numFmtId="3" fontId="58" fillId="0" borderId="24" xfId="0" applyNumberFormat="1" applyFont="1" applyBorder="1" applyAlignment="1">
      <alignment/>
    </xf>
    <xf numFmtId="0" fontId="58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25" xfId="0" applyNumberFormat="1" applyFont="1" applyFill="1" applyBorder="1" applyAlignment="1">
      <alignment vertical="center" wrapText="1"/>
    </xf>
    <xf numFmtId="49" fontId="29" fillId="0" borderId="17" xfId="0" applyNumberFormat="1" applyFont="1" applyBorder="1" applyAlignment="1">
      <alignment vertical="center" wrapText="1"/>
    </xf>
    <xf numFmtId="0" fontId="29" fillId="0" borderId="21" xfId="56" applyFont="1" applyBorder="1" applyAlignment="1">
      <alignment horizontal="right" vertical="center"/>
      <protection/>
    </xf>
    <xf numFmtId="0" fontId="0" fillId="0" borderId="0" xfId="56" applyFont="1" applyFill="1" applyAlignment="1">
      <alignment horizontal="left"/>
      <protection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0" fontId="20" fillId="0" borderId="0" xfId="56" applyFont="1">
      <alignment/>
      <protection/>
    </xf>
    <xf numFmtId="0" fontId="20" fillId="0" borderId="0" xfId="56" applyFont="1" applyAlignment="1">
      <alignment horizontal="right"/>
      <protection/>
    </xf>
    <xf numFmtId="3" fontId="42" fillId="0" borderId="30" xfId="56" applyNumberFormat="1" applyFont="1" applyBorder="1" applyAlignment="1">
      <alignment horizontal="center" vertical="center" wrapText="1"/>
      <protection/>
    </xf>
    <xf numFmtId="3" fontId="42" fillId="0" borderId="0" xfId="56" applyNumberFormat="1" applyFont="1" applyAlignment="1">
      <alignment horizontal="center" vertical="center" wrapText="1"/>
      <protection/>
    </xf>
    <xf numFmtId="0" fontId="43" fillId="0" borderId="70" xfId="56" applyFont="1" applyBorder="1" applyAlignment="1">
      <alignment vertical="center" wrapText="1"/>
      <protection/>
    </xf>
    <xf numFmtId="0" fontId="37" fillId="0" borderId="70" xfId="56" applyFont="1" applyBorder="1" applyAlignment="1">
      <alignment vertical="center" wrapText="1"/>
      <protection/>
    </xf>
    <xf numFmtId="3" fontId="37" fillId="0" borderId="71" xfId="56" applyNumberFormat="1" applyFont="1" applyBorder="1" applyAlignment="1">
      <alignment vertical="center" wrapText="1"/>
      <protection/>
    </xf>
    <xf numFmtId="49" fontId="37" fillId="0" borderId="72" xfId="56" applyNumberFormat="1" applyFont="1" applyBorder="1" applyAlignment="1">
      <alignment vertical="center"/>
      <protection/>
    </xf>
    <xf numFmtId="3" fontId="42" fillId="0" borderId="47" xfId="56" applyNumberFormat="1" applyFont="1" applyBorder="1" applyAlignment="1">
      <alignment vertical="center"/>
      <protection/>
    </xf>
    <xf numFmtId="3" fontId="0" fillId="0" borderId="0" xfId="56" applyNumberFormat="1">
      <alignment/>
      <protection/>
    </xf>
    <xf numFmtId="0" fontId="43" fillId="0" borderId="19" xfId="56" applyFont="1" applyBorder="1" applyAlignment="1">
      <alignment vertical="center" wrapText="1"/>
      <protection/>
    </xf>
    <xf numFmtId="0" fontId="20" fillId="0" borderId="19" xfId="56" applyFont="1" applyBorder="1" applyAlignment="1">
      <alignment vertical="center" wrapText="1"/>
      <protection/>
    </xf>
    <xf numFmtId="3" fontId="20" fillId="0" borderId="53" xfId="56" applyNumberFormat="1" applyFont="1" applyBorder="1" applyAlignment="1">
      <alignment vertical="center" wrapText="1"/>
      <protection/>
    </xf>
    <xf numFmtId="3" fontId="37" fillId="0" borderId="21" xfId="56" applyNumberFormat="1" applyFont="1" applyBorder="1" applyAlignment="1">
      <alignment vertical="center" wrapText="1"/>
      <protection/>
    </xf>
    <xf numFmtId="0" fontId="37" fillId="0" borderId="21" xfId="56" applyFont="1" applyBorder="1" applyAlignment="1">
      <alignment vertical="center" wrapText="1"/>
      <protection/>
    </xf>
    <xf numFmtId="3" fontId="42" fillId="0" borderId="22" xfId="56" applyNumberFormat="1" applyFont="1" applyBorder="1" applyAlignment="1">
      <alignment vertical="center"/>
      <protection/>
    </xf>
    <xf numFmtId="3" fontId="37" fillId="0" borderId="53" xfId="56" applyNumberFormat="1" applyFont="1" applyBorder="1" applyAlignment="1">
      <alignment vertical="center" wrapText="1"/>
      <protection/>
    </xf>
    <xf numFmtId="49" fontId="37" fillId="0" borderId="21" xfId="56" applyNumberFormat="1" applyFont="1" applyBorder="1" applyAlignment="1">
      <alignment vertical="center"/>
      <protection/>
    </xf>
    <xf numFmtId="49" fontId="43" fillId="0" borderId="19" xfId="56" applyNumberFormat="1" applyFont="1" applyBorder="1" applyAlignment="1">
      <alignment wrapText="1"/>
      <protection/>
    </xf>
    <xf numFmtId="49" fontId="37" fillId="0" borderId="19" xfId="56" applyNumberFormat="1" applyFont="1" applyBorder="1" applyAlignment="1">
      <alignment wrapText="1"/>
      <protection/>
    </xf>
    <xf numFmtId="0" fontId="37" fillId="0" borderId="21" xfId="56" applyFont="1" applyBorder="1" applyAlignment="1">
      <alignment vertical="center"/>
      <protection/>
    </xf>
    <xf numFmtId="49" fontId="43" fillId="0" borderId="19" xfId="56" applyNumberFormat="1" applyFont="1" applyBorder="1">
      <alignment/>
      <protection/>
    </xf>
    <xf numFmtId="49" fontId="37" fillId="0" borderId="19" xfId="56" applyNumberFormat="1" applyFont="1" applyBorder="1">
      <alignment/>
      <protection/>
    </xf>
    <xf numFmtId="0" fontId="37" fillId="0" borderId="19" xfId="56" applyFont="1" applyBorder="1" applyAlignment="1">
      <alignment vertical="center" wrapText="1"/>
      <protection/>
    </xf>
    <xf numFmtId="0" fontId="20" fillId="0" borderId="21" xfId="56" applyFont="1" applyBorder="1" applyAlignment="1">
      <alignment vertical="center" wrapText="1"/>
      <protection/>
    </xf>
    <xf numFmtId="3" fontId="44" fillId="0" borderId="22" xfId="56" applyNumberFormat="1" applyFont="1" applyBorder="1" applyAlignment="1">
      <alignment vertical="center"/>
      <protection/>
    </xf>
    <xf numFmtId="3" fontId="45" fillId="0" borderId="22" xfId="56" applyNumberFormat="1" applyFont="1" applyBorder="1" applyAlignment="1">
      <alignment vertical="center"/>
      <protection/>
    </xf>
    <xf numFmtId="49" fontId="43" fillId="0" borderId="19" xfId="56" applyNumberFormat="1" applyFont="1" applyBorder="1" applyAlignment="1">
      <alignment vertical="center" wrapText="1"/>
      <protection/>
    </xf>
    <xf numFmtId="49" fontId="37" fillId="0" borderId="19" xfId="56" applyNumberFormat="1" applyFont="1" applyBorder="1" applyAlignment="1">
      <alignment vertical="center" wrapText="1"/>
      <protection/>
    </xf>
    <xf numFmtId="0" fontId="20" fillId="0" borderId="21" xfId="56" applyFont="1" applyBorder="1" applyAlignment="1">
      <alignment vertical="center"/>
      <protection/>
    </xf>
    <xf numFmtId="3" fontId="20" fillId="0" borderId="61" xfId="56" applyNumberFormat="1" applyFont="1" applyBorder="1" applyAlignment="1">
      <alignment vertical="center" wrapText="1"/>
      <protection/>
    </xf>
    <xf numFmtId="49" fontId="37" fillId="0" borderId="21" xfId="56" applyNumberFormat="1" applyFont="1" applyBorder="1" applyAlignment="1">
      <alignment vertical="center" wrapText="1"/>
      <protection/>
    </xf>
    <xf numFmtId="49" fontId="28" fillId="0" borderId="19" xfId="56" applyNumberFormat="1" applyFont="1" applyBorder="1" applyAlignment="1">
      <alignment vertical="center" wrapText="1"/>
      <protection/>
    </xf>
    <xf numFmtId="3" fontId="28" fillId="0" borderId="53" xfId="56" applyNumberFormat="1" applyFont="1" applyBorder="1" applyAlignment="1">
      <alignment vertical="center" wrapText="1"/>
      <protection/>
    </xf>
    <xf numFmtId="49" fontId="28" fillId="0" borderId="21" xfId="56" applyNumberFormat="1" applyFont="1" applyBorder="1" applyAlignment="1">
      <alignment vertical="center" wrapText="1"/>
      <protection/>
    </xf>
    <xf numFmtId="3" fontId="31" fillId="0" borderId="22" xfId="56" applyNumberFormat="1" applyFont="1" applyBorder="1" applyAlignment="1">
      <alignment vertical="center"/>
      <protection/>
    </xf>
    <xf numFmtId="0" fontId="28" fillId="0" borderId="21" xfId="56" applyFont="1" applyBorder="1" applyAlignment="1">
      <alignment vertical="center" wrapText="1"/>
      <protection/>
    </xf>
    <xf numFmtId="3" fontId="46" fillId="0" borderId="22" xfId="56" applyNumberFormat="1" applyFont="1" applyBorder="1" applyAlignment="1">
      <alignment vertical="center"/>
      <protection/>
    </xf>
    <xf numFmtId="0" fontId="20" fillId="0" borderId="21" xfId="56" applyFont="1" applyBorder="1">
      <alignment/>
      <protection/>
    </xf>
    <xf numFmtId="3" fontId="47" fillId="0" borderId="22" xfId="56" applyNumberFormat="1" applyFont="1" applyBorder="1" applyAlignment="1">
      <alignment vertical="center"/>
      <protection/>
    </xf>
    <xf numFmtId="49" fontId="20" fillId="0" borderId="19" xfId="56" applyNumberFormat="1" applyFont="1" applyBorder="1" applyAlignment="1">
      <alignment vertical="center" wrapText="1"/>
      <protection/>
    </xf>
    <xf numFmtId="0" fontId="28" fillId="0" borderId="21" xfId="56" applyFont="1" applyBorder="1">
      <alignment/>
      <protection/>
    </xf>
    <xf numFmtId="0" fontId="20" fillId="0" borderId="19" xfId="56" applyFont="1" applyBorder="1" applyAlignment="1">
      <alignment vertical="center"/>
      <protection/>
    </xf>
    <xf numFmtId="49" fontId="43" fillId="0" borderId="42" xfId="56" applyNumberFormat="1" applyFont="1" applyBorder="1" applyAlignment="1">
      <alignment vertical="center" wrapText="1"/>
      <protection/>
    </xf>
    <xf numFmtId="0" fontId="20" fillId="0" borderId="42" xfId="56" applyFont="1" applyBorder="1" applyAlignment="1">
      <alignment vertical="center"/>
      <protection/>
    </xf>
    <xf numFmtId="3" fontId="20" fillId="0" borderId="54" xfId="56" applyNumberFormat="1" applyFont="1" applyBorder="1" applyAlignment="1">
      <alignment vertical="center" wrapText="1"/>
      <protection/>
    </xf>
    <xf numFmtId="0" fontId="20" fillId="0" borderId="25" xfId="56" applyFont="1" applyBorder="1" applyAlignment="1">
      <alignment vertical="center"/>
      <protection/>
    </xf>
    <xf numFmtId="3" fontId="45" fillId="0" borderId="26" xfId="56" applyNumberFormat="1" applyFont="1" applyBorder="1" applyAlignment="1">
      <alignment vertical="center"/>
      <protection/>
    </xf>
    <xf numFmtId="49" fontId="43" fillId="0" borderId="0" xfId="56" applyNumberFormat="1" applyFont="1" applyAlignment="1">
      <alignment vertical="center" wrapText="1"/>
      <protection/>
    </xf>
    <xf numFmtId="3" fontId="20" fillId="0" borderId="0" xfId="56" applyNumberFormat="1" applyFont="1" applyAlignment="1">
      <alignment vertical="center" wrapText="1"/>
      <protection/>
    </xf>
    <xf numFmtId="0" fontId="37" fillId="0" borderId="70" xfId="56" applyFont="1" applyBorder="1">
      <alignment/>
      <protection/>
    </xf>
    <xf numFmtId="3" fontId="47" fillId="0" borderId="47" xfId="56" applyNumberFormat="1" applyFont="1" applyBorder="1" applyAlignment="1">
      <alignment vertical="center"/>
      <protection/>
    </xf>
    <xf numFmtId="0" fontId="43" fillId="0" borderId="0" xfId="56" applyFont="1" applyAlignment="1">
      <alignment vertical="center"/>
      <protection/>
    </xf>
    <xf numFmtId="0" fontId="37" fillId="0" borderId="42" xfId="56" applyFont="1" applyBorder="1">
      <alignment/>
      <protection/>
    </xf>
    <xf numFmtId="3" fontId="47" fillId="0" borderId="39" xfId="56" applyNumberFormat="1" applyFont="1" applyBorder="1" applyAlignment="1">
      <alignment vertical="center"/>
      <protection/>
    </xf>
    <xf numFmtId="0" fontId="0" fillId="0" borderId="0" xfId="56" applyAlignment="1">
      <alignment horizontal="center"/>
      <protection/>
    </xf>
    <xf numFmtId="0" fontId="25" fillId="0" borderId="40" xfId="56" applyFont="1" applyBorder="1" applyAlignment="1">
      <alignment horizontal="center" vertical="center" wrapText="1"/>
      <protection/>
    </xf>
    <xf numFmtId="0" fontId="25" fillId="0" borderId="73" xfId="56" applyFont="1" applyBorder="1" applyAlignment="1">
      <alignment horizontal="center" vertical="center" wrapText="1"/>
      <protection/>
    </xf>
    <xf numFmtId="0" fontId="29" fillId="0" borderId="70" xfId="56" applyFont="1" applyBorder="1" applyAlignment="1">
      <alignment wrapText="1"/>
      <protection/>
    </xf>
    <xf numFmtId="3" fontId="29" fillId="0" borderId="47" xfId="56" applyNumberFormat="1" applyFont="1" applyBorder="1">
      <alignment/>
      <protection/>
    </xf>
    <xf numFmtId="49" fontId="29" fillId="0" borderId="19" xfId="56" applyNumberFormat="1" applyFont="1" applyBorder="1">
      <alignment/>
      <protection/>
    </xf>
    <xf numFmtId="0" fontId="61" fillId="0" borderId="19" xfId="56" applyFont="1" applyBorder="1" applyAlignment="1">
      <alignment wrapText="1"/>
      <protection/>
    </xf>
    <xf numFmtId="0" fontId="61" fillId="0" borderId="19" xfId="56" applyFont="1" applyBorder="1" applyAlignment="1">
      <alignment vertical="center" wrapText="1"/>
      <protection/>
    </xf>
    <xf numFmtId="0" fontId="29" fillId="0" borderId="22" xfId="56" applyFont="1" applyBorder="1" applyAlignment="1">
      <alignment vertical="center"/>
      <protection/>
    </xf>
    <xf numFmtId="3" fontId="29" fillId="0" borderId="22" xfId="56" applyNumberFormat="1" applyFont="1" applyBorder="1" applyAlignment="1">
      <alignment vertical="center"/>
      <protection/>
    </xf>
    <xf numFmtId="0" fontId="61" fillId="0" borderId="23" xfId="56" applyFont="1" applyBorder="1" applyAlignment="1">
      <alignment vertical="center" wrapText="1"/>
      <protection/>
    </xf>
    <xf numFmtId="0" fontId="61" fillId="0" borderId="16" xfId="56" applyFont="1" applyBorder="1" applyAlignment="1">
      <alignment vertical="center" wrapText="1"/>
      <protection/>
    </xf>
    <xf numFmtId="0" fontId="61" fillId="0" borderId="19" xfId="56" applyFont="1" applyBorder="1">
      <alignment/>
      <protection/>
    </xf>
    <xf numFmtId="0" fontId="25" fillId="0" borderId="27" xfId="56" applyFont="1" applyBorder="1">
      <alignment/>
      <protection/>
    </xf>
    <xf numFmtId="3" fontId="25" fillId="0" borderId="29" xfId="56" applyNumberFormat="1" applyFont="1" applyBorder="1">
      <alignment/>
      <protection/>
    </xf>
    <xf numFmtId="0" fontId="49" fillId="0" borderId="0" xfId="57" applyFont="1" applyAlignment="1">
      <alignment horizontal="center"/>
      <protection/>
    </xf>
    <xf numFmtId="0" fontId="24" fillId="0" borderId="0" xfId="57">
      <alignment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right"/>
      <protection/>
    </xf>
    <xf numFmtId="0" fontId="25" fillId="0" borderId="0" xfId="57" applyFont="1" applyAlignment="1">
      <alignment horizontal="left"/>
      <protection/>
    </xf>
    <xf numFmtId="0" fontId="28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0" fontId="29" fillId="0" borderId="0" xfId="57" applyFont="1">
      <alignment/>
      <protection/>
    </xf>
    <xf numFmtId="0" fontId="28" fillId="0" borderId="25" xfId="57" applyFont="1" applyBorder="1" applyAlignment="1">
      <alignment horizontal="center" vertical="center"/>
      <protection/>
    </xf>
    <xf numFmtId="0" fontId="34" fillId="0" borderId="14" xfId="57" applyFont="1" applyBorder="1">
      <alignment/>
      <protection/>
    </xf>
    <xf numFmtId="3" fontId="28" fillId="0" borderId="74" xfId="57" applyNumberFormat="1" applyFont="1" applyBorder="1">
      <alignment/>
      <protection/>
    </xf>
    <xf numFmtId="0" fontId="29" fillId="0" borderId="21" xfId="57" applyFont="1" applyBorder="1">
      <alignment/>
      <protection/>
    </xf>
    <xf numFmtId="3" fontId="29" fillId="0" borderId="21" xfId="57" applyNumberFormat="1" applyFont="1" applyBorder="1">
      <alignment/>
      <protection/>
    </xf>
    <xf numFmtId="3" fontId="28" fillId="0" borderId="21" xfId="57" applyNumberFormat="1" applyFont="1" applyBorder="1">
      <alignment/>
      <protection/>
    </xf>
    <xf numFmtId="0" fontId="29" fillId="0" borderId="21" xfId="57" applyFont="1" applyBorder="1" applyAlignment="1">
      <alignment wrapText="1"/>
      <protection/>
    </xf>
    <xf numFmtId="49" fontId="29" fillId="0" borderId="21" xfId="57" applyNumberFormat="1" applyFont="1" applyBorder="1" applyAlignment="1">
      <alignment wrapText="1"/>
      <protection/>
    </xf>
    <xf numFmtId="0" fontId="34" fillId="0" borderId="21" xfId="57" applyFont="1" applyBorder="1">
      <alignment/>
      <protection/>
    </xf>
    <xf numFmtId="0" fontId="28" fillId="0" borderId="21" xfId="57" applyFont="1" applyBorder="1">
      <alignment/>
      <protection/>
    </xf>
    <xf numFmtId="0" fontId="28" fillId="0" borderId="0" xfId="57" applyFont="1">
      <alignment/>
      <protection/>
    </xf>
    <xf numFmtId="3" fontId="28" fillId="0" borderId="0" xfId="57" applyNumberFormat="1" applyFont="1">
      <alignment/>
      <protection/>
    </xf>
    <xf numFmtId="0" fontId="25" fillId="0" borderId="0" xfId="57" applyFont="1">
      <alignment/>
      <protection/>
    </xf>
    <xf numFmtId="3" fontId="29" fillId="0" borderId="0" xfId="57" applyNumberFormat="1" applyFont="1">
      <alignment/>
      <protection/>
    </xf>
    <xf numFmtId="0" fontId="34" fillId="0" borderId="75" xfId="57" applyFont="1" applyBorder="1">
      <alignment/>
      <protection/>
    </xf>
    <xf numFmtId="3" fontId="29" fillId="0" borderId="14" xfId="57" applyNumberFormat="1" applyFont="1" applyBorder="1">
      <alignment/>
      <protection/>
    </xf>
    <xf numFmtId="3" fontId="28" fillId="0" borderId="14" xfId="57" applyNumberFormat="1" applyFont="1" applyBorder="1">
      <alignment/>
      <protection/>
    </xf>
    <xf numFmtId="3" fontId="28" fillId="0" borderId="36" xfId="57" applyNumberFormat="1" applyFont="1" applyBorder="1">
      <alignment/>
      <protection/>
    </xf>
    <xf numFmtId="0" fontId="23" fillId="0" borderId="0" xfId="56" applyFont="1">
      <alignment/>
      <protection/>
    </xf>
    <xf numFmtId="0" fontId="24" fillId="0" borderId="0" xfId="56" applyFont="1">
      <alignment/>
      <protection/>
    </xf>
    <xf numFmtId="0" fontId="24" fillId="0" borderId="0" xfId="56" applyFont="1" applyAlignment="1">
      <alignment horizontal="right"/>
      <protection/>
    </xf>
    <xf numFmtId="0" fontId="31" fillId="0" borderId="70" xfId="56" applyFont="1" applyBorder="1" applyAlignment="1">
      <alignment horizontal="center" vertical="center"/>
      <protection/>
    </xf>
    <xf numFmtId="0" fontId="31" fillId="0" borderId="72" xfId="56" applyFont="1" applyBorder="1" applyAlignment="1">
      <alignment horizontal="center" vertical="center" wrapText="1"/>
      <protection/>
    </xf>
    <xf numFmtId="0" fontId="31" fillId="0" borderId="76" xfId="56" applyFont="1" applyBorder="1" applyAlignment="1">
      <alignment horizontal="center" vertical="center" wrapText="1"/>
      <protection/>
    </xf>
    <xf numFmtId="3" fontId="62" fillId="0" borderId="21" xfId="0" applyNumberFormat="1" applyFont="1" applyBorder="1" applyAlignment="1">
      <alignment/>
    </xf>
    <xf numFmtId="1" fontId="30" fillId="0" borderId="21" xfId="56" applyNumberFormat="1" applyFont="1" applyBorder="1" applyAlignment="1">
      <alignment horizontal="center"/>
      <protection/>
    </xf>
    <xf numFmtId="3" fontId="29" fillId="0" borderId="22" xfId="56" applyNumberFormat="1" applyFont="1" applyBorder="1" applyAlignment="1">
      <alignment horizontal="right"/>
      <protection/>
    </xf>
    <xf numFmtId="3" fontId="30" fillId="0" borderId="21" xfId="56" applyNumberFormat="1" applyFont="1" applyBorder="1" applyAlignment="1">
      <alignment horizontal="center" shrinkToFit="1"/>
      <protection/>
    </xf>
    <xf numFmtId="3" fontId="30" fillId="0" borderId="21" xfId="56" applyNumberFormat="1" applyFont="1" applyBorder="1" applyAlignment="1">
      <alignment horizontal="right"/>
      <protection/>
    </xf>
    <xf numFmtId="3" fontId="30" fillId="0" borderId="22" xfId="56" applyNumberFormat="1" applyFont="1" applyBorder="1" applyAlignment="1">
      <alignment horizontal="right"/>
      <protection/>
    </xf>
    <xf numFmtId="3" fontId="30" fillId="0" borderId="44" xfId="56" applyNumberFormat="1" applyFont="1" applyBorder="1" applyAlignment="1">
      <alignment horizontal="right"/>
      <protection/>
    </xf>
    <xf numFmtId="3" fontId="30" fillId="0" borderId="36" xfId="56" applyNumberFormat="1" applyFont="1" applyBorder="1" applyAlignment="1">
      <alignment horizontal="center" shrinkToFit="1"/>
      <protection/>
    </xf>
    <xf numFmtId="3" fontId="30" fillId="0" borderId="36" xfId="56" applyNumberFormat="1" applyFont="1" applyBorder="1" applyAlignment="1">
      <alignment horizontal="right"/>
      <protection/>
    </xf>
    <xf numFmtId="3" fontId="30" fillId="0" borderId="77" xfId="56" applyNumberFormat="1" applyFont="1" applyBorder="1" applyAlignment="1">
      <alignment horizontal="right"/>
      <protection/>
    </xf>
    <xf numFmtId="3" fontId="30" fillId="0" borderId="25" xfId="56" applyNumberFormat="1" applyFont="1" applyBorder="1" applyAlignment="1">
      <alignment horizontal="right"/>
      <protection/>
    </xf>
    <xf numFmtId="3" fontId="30" fillId="0" borderId="58" xfId="56" applyNumberFormat="1" applyFont="1" applyBorder="1" applyAlignment="1">
      <alignment horizontal="right"/>
      <protection/>
    </xf>
    <xf numFmtId="3" fontId="29" fillId="0" borderId="21" xfId="56" applyNumberFormat="1" applyFont="1" applyBorder="1">
      <alignment/>
      <protection/>
    </xf>
    <xf numFmtId="3" fontId="29" fillId="0" borderId="57" xfId="56" applyNumberFormat="1" applyFont="1" applyBorder="1">
      <alignment/>
      <protection/>
    </xf>
    <xf numFmtId="3" fontId="29" fillId="0" borderId="44" xfId="56" applyNumberFormat="1" applyFont="1" applyBorder="1">
      <alignment/>
      <protection/>
    </xf>
    <xf numFmtId="3" fontId="30" fillId="0" borderId="25" xfId="56" applyNumberFormat="1" applyFont="1" applyBorder="1" applyAlignment="1">
      <alignment horizontal="center" shrinkToFit="1"/>
      <protection/>
    </xf>
    <xf numFmtId="3" fontId="29" fillId="0" borderId="58" xfId="56" applyNumberFormat="1" applyFont="1" applyBorder="1">
      <alignment/>
      <protection/>
    </xf>
    <xf numFmtId="3" fontId="30" fillId="0" borderId="52" xfId="56" applyNumberFormat="1" applyFont="1" applyBorder="1" applyAlignment="1">
      <alignment horizontal="right"/>
      <protection/>
    </xf>
    <xf numFmtId="3" fontId="30" fillId="0" borderId="52" xfId="56" applyNumberFormat="1" applyFont="1" applyBorder="1" applyAlignment="1">
      <alignment horizontal="center" shrinkToFit="1"/>
      <protection/>
    </xf>
    <xf numFmtId="3" fontId="30" fillId="0" borderId="59" xfId="56" applyNumberFormat="1" applyFont="1" applyBorder="1" applyAlignment="1">
      <alignment horizontal="right"/>
      <protection/>
    </xf>
    <xf numFmtId="49" fontId="0" fillId="0" borderId="0" xfId="56" applyNumberFormat="1" applyAlignment="1">
      <alignment vertical="center" wrapText="1"/>
      <protection/>
    </xf>
    <xf numFmtId="3" fontId="24" fillId="0" borderId="0" xfId="56" applyNumberFormat="1" applyFont="1" applyAlignment="1">
      <alignment horizontal="right" vertical="center"/>
      <protection/>
    </xf>
    <xf numFmtId="3" fontId="24" fillId="0" borderId="0" xfId="56" applyNumberFormat="1" applyFont="1" applyAlignment="1">
      <alignment horizontal="center" vertical="center" wrapText="1"/>
      <protection/>
    </xf>
    <xf numFmtId="3" fontId="24" fillId="0" borderId="0" xfId="56" applyNumberFormat="1" applyFont="1" applyAlignment="1">
      <alignment horizontal="right" vertical="center" wrapText="1"/>
      <protection/>
    </xf>
    <xf numFmtId="3" fontId="29" fillId="0" borderId="25" xfId="56" applyNumberFormat="1" applyFont="1" applyBorder="1">
      <alignment/>
      <protection/>
    </xf>
    <xf numFmtId="49" fontId="29" fillId="0" borderId="42" xfId="56" applyNumberFormat="1" applyFont="1" applyBorder="1" applyAlignment="1">
      <alignment wrapText="1"/>
      <protection/>
    </xf>
    <xf numFmtId="0" fontId="29" fillId="0" borderId="19" xfId="0" applyFont="1" applyBorder="1" applyAlignment="1">
      <alignment wrapText="1"/>
    </xf>
    <xf numFmtId="0" fontId="30" fillId="0" borderId="19" xfId="56" applyFont="1" applyBorder="1" applyAlignment="1">
      <alignment horizontal="left" wrapText="1"/>
      <protection/>
    </xf>
    <xf numFmtId="49" fontId="29" fillId="0" borderId="41" xfId="56" applyNumberFormat="1" applyFont="1" applyBorder="1" applyAlignment="1">
      <alignment wrapText="1"/>
      <protection/>
    </xf>
    <xf numFmtId="49" fontId="29" fillId="0" borderId="23" xfId="56" applyNumberFormat="1" applyFont="1" applyBorder="1" applyAlignment="1">
      <alignment wrapText="1"/>
      <protection/>
    </xf>
    <xf numFmtId="0" fontId="29" fillId="0" borderId="19" xfId="56" applyFont="1" applyBorder="1" applyAlignment="1">
      <alignment/>
      <protection/>
    </xf>
    <xf numFmtId="0" fontId="29" fillId="0" borderId="41" xfId="56" applyFont="1" applyBorder="1" applyAlignment="1">
      <alignment/>
      <protection/>
    </xf>
    <xf numFmtId="0" fontId="29" fillId="0" borderId="19" xfId="0" applyFont="1" applyBorder="1" applyAlignment="1">
      <alignment/>
    </xf>
    <xf numFmtId="3" fontId="24" fillId="0" borderId="0" xfId="57" applyNumberFormat="1">
      <alignment/>
      <protection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3" fontId="23" fillId="0" borderId="78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9" fillId="0" borderId="20" xfId="0" applyFont="1" applyBorder="1" applyAlignment="1">
      <alignment horizontal="left"/>
    </xf>
    <xf numFmtId="3" fontId="24" fillId="0" borderId="6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81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9" fillId="0" borderId="21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/>
      <protection/>
    </xf>
    <xf numFmtId="0" fontId="29" fillId="0" borderId="61" xfId="56" applyFont="1" applyBorder="1" applyAlignment="1">
      <alignment horizontal="left"/>
      <protection/>
    </xf>
    <xf numFmtId="0" fontId="29" fillId="0" borderId="53" xfId="56" applyFont="1" applyBorder="1" applyAlignment="1">
      <alignment horizontal="left"/>
      <protection/>
    </xf>
    <xf numFmtId="0" fontId="28" fillId="0" borderId="21" xfId="56" applyFont="1" applyBorder="1" applyAlignment="1">
      <alignment horizontal="left"/>
      <protection/>
    </xf>
    <xf numFmtId="0" fontId="28" fillId="24" borderId="27" xfId="56" applyFont="1" applyFill="1" applyBorder="1" applyAlignment="1">
      <alignment horizontal="left" vertical="center"/>
      <protection/>
    </xf>
    <xf numFmtId="0" fontId="28" fillId="24" borderId="51" xfId="56" applyFont="1" applyFill="1" applyBorder="1" applyAlignment="1">
      <alignment horizontal="left" vertical="center"/>
      <protection/>
    </xf>
    <xf numFmtId="0" fontId="28" fillId="0" borderId="36" xfId="56" applyFont="1" applyBorder="1" applyAlignment="1">
      <alignment horizontal="left"/>
      <protection/>
    </xf>
    <xf numFmtId="0" fontId="21" fillId="0" borderId="0" xfId="56" applyFont="1" applyAlignment="1">
      <alignment horizontal="center"/>
      <protection/>
    </xf>
    <xf numFmtId="0" fontId="29" fillId="0" borderId="0" xfId="56" applyFont="1" applyBorder="1" applyAlignment="1">
      <alignment horizontal="right"/>
      <protection/>
    </xf>
    <xf numFmtId="0" fontId="29" fillId="0" borderId="64" xfId="56" applyFont="1" applyBorder="1" applyAlignment="1">
      <alignment horizontal="center" vertical="center" wrapText="1"/>
      <protection/>
    </xf>
    <xf numFmtId="0" fontId="29" fillId="0" borderId="82" xfId="56" applyFont="1" applyBorder="1" applyAlignment="1">
      <alignment horizontal="center" vertical="center" wrapText="1"/>
      <protection/>
    </xf>
    <xf numFmtId="0" fontId="28" fillId="0" borderId="30" xfId="56" applyFont="1" applyBorder="1" applyAlignment="1">
      <alignment horizontal="left" vertical="center"/>
      <protection/>
    </xf>
    <xf numFmtId="0" fontId="28" fillId="0" borderId="31" xfId="56" applyFont="1" applyBorder="1" applyAlignment="1">
      <alignment horizontal="left" vertical="center"/>
      <protection/>
    </xf>
    <xf numFmtId="0" fontId="28" fillId="0" borderId="65" xfId="56" applyFont="1" applyBorder="1" applyAlignment="1">
      <alignment horizontal="left" vertical="center"/>
      <protection/>
    </xf>
    <xf numFmtId="0" fontId="28" fillId="0" borderId="32" xfId="56" applyFont="1" applyBorder="1" applyAlignment="1">
      <alignment horizontal="left" vertical="center"/>
      <protection/>
    </xf>
    <xf numFmtId="0" fontId="28" fillId="0" borderId="33" xfId="56" applyFont="1" applyBorder="1" applyAlignment="1">
      <alignment horizontal="left" vertical="center"/>
      <protection/>
    </xf>
    <xf numFmtId="0" fontId="28" fillId="0" borderId="67" xfId="56" applyFont="1" applyBorder="1" applyAlignment="1">
      <alignment horizontal="left" vertical="center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8" fillId="0" borderId="43" xfId="56" applyFont="1" applyBorder="1" applyAlignment="1">
      <alignment horizontal="left"/>
      <protection/>
    </xf>
    <xf numFmtId="0" fontId="28" fillId="0" borderId="83" xfId="56" applyFont="1" applyBorder="1" applyAlignment="1">
      <alignment horizontal="left"/>
      <protection/>
    </xf>
    <xf numFmtId="0" fontId="28" fillId="0" borderId="54" xfId="56" applyFont="1" applyBorder="1" applyAlignment="1">
      <alignment horizontal="left"/>
      <protection/>
    </xf>
    <xf numFmtId="0" fontId="29" fillId="0" borderId="20" xfId="56" applyFont="1" applyBorder="1" applyAlignment="1">
      <alignment horizontal="left" vertical="center" wrapText="1"/>
      <protection/>
    </xf>
    <xf numFmtId="0" fontId="29" fillId="0" borderId="61" xfId="56" applyFont="1" applyBorder="1" applyAlignment="1">
      <alignment horizontal="left" vertical="center" wrapText="1"/>
      <protection/>
    </xf>
    <xf numFmtId="0" fontId="29" fillId="0" borderId="53" xfId="56" applyFont="1" applyBorder="1" applyAlignment="1">
      <alignment horizontal="left" vertical="center" wrapText="1"/>
      <protection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Fill="1" applyBorder="1" applyAlignment="1">
      <alignment horizontal="left" vertical="center" wrapText="1"/>
    </xf>
    <xf numFmtId="0" fontId="28" fillId="0" borderId="83" xfId="0" applyFont="1" applyFill="1" applyBorder="1" applyAlignment="1">
      <alignment horizontal="left" vertical="center" wrapText="1"/>
    </xf>
    <xf numFmtId="0" fontId="28" fillId="0" borderId="54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9" fillId="25" borderId="63" xfId="0" applyFont="1" applyFill="1" applyBorder="1" applyAlignment="1">
      <alignment horizontal="center" vertical="center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5" fillId="0" borderId="64" xfId="0" applyFont="1" applyBorder="1" applyAlignment="1">
      <alignment horizontal="center" vertical="center" wrapText="1"/>
    </xf>
    <xf numFmtId="0" fontId="0" fillId="0" borderId="86" xfId="0" applyBorder="1" applyAlignment="1">
      <alignment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24" fillId="0" borderId="63" xfId="0" applyFont="1" applyFill="1" applyBorder="1" applyAlignment="1">
      <alignment vertical="center" wrapText="1"/>
    </xf>
    <xf numFmtId="0" fontId="24" fillId="0" borderId="87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Fill="1" applyAlignment="1">
      <alignment horizontal="left"/>
      <protection/>
    </xf>
    <xf numFmtId="0" fontId="37" fillId="0" borderId="64" xfId="56" applyFont="1" applyBorder="1" applyAlignment="1">
      <alignment horizontal="center" vertical="center" wrapText="1"/>
      <protection/>
    </xf>
    <xf numFmtId="0" fontId="20" fillId="0" borderId="88" xfId="56" applyFont="1" applyBorder="1" applyAlignment="1">
      <alignment horizontal="center" vertical="center" wrapText="1"/>
      <protection/>
    </xf>
    <xf numFmtId="3" fontId="42" fillId="0" borderId="64" xfId="56" applyNumberFormat="1" applyFont="1" applyBorder="1" applyAlignment="1">
      <alignment horizontal="center" vertical="center" wrapText="1"/>
      <protection/>
    </xf>
    <xf numFmtId="3" fontId="42" fillId="0" borderId="88" xfId="56" applyNumberFormat="1" applyFont="1" applyBorder="1" applyAlignment="1">
      <alignment horizontal="center" vertical="center" wrapText="1"/>
      <protection/>
    </xf>
    <xf numFmtId="0" fontId="37" fillId="0" borderId="40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center" vertical="center" wrapText="1"/>
      <protection/>
    </xf>
    <xf numFmtId="3" fontId="29" fillId="0" borderId="26" xfId="56" applyNumberFormat="1" applyFont="1" applyBorder="1" applyAlignment="1">
      <alignment horizontal="right" vertical="center"/>
      <protection/>
    </xf>
    <xf numFmtId="3" fontId="29" fillId="0" borderId="18" xfId="56" applyNumberFormat="1" applyFont="1" applyBorder="1" applyAlignment="1">
      <alignment horizontal="right" vertical="center"/>
      <protection/>
    </xf>
    <xf numFmtId="0" fontId="49" fillId="0" borderId="0" xfId="57" applyFont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Eőir.felh.ütemterv201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72"/>
  <sheetViews>
    <sheetView zoomScaleSheetLayoutView="98" zoomScalePageLayoutView="106" workbookViewId="0" topLeftCell="A1">
      <selection activeCell="D3" sqref="D3:H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8" ht="15" customHeight="1">
      <c r="A1" s="494" t="s">
        <v>348</v>
      </c>
      <c r="B1" s="494"/>
      <c r="C1" s="494"/>
      <c r="D1" s="494"/>
      <c r="E1" s="494"/>
      <c r="F1" s="494"/>
      <c r="G1" s="494"/>
      <c r="H1" s="494"/>
    </row>
    <row r="2" spans="1:8" ht="15" customHeight="1">
      <c r="A2" s="96"/>
      <c r="B2" s="96"/>
      <c r="C2" s="96"/>
      <c r="D2" s="96"/>
      <c r="E2" s="96"/>
      <c r="F2" s="96"/>
      <c r="G2" s="96"/>
      <c r="H2" s="96"/>
    </row>
    <row r="3" spans="1:8" ht="15" customHeight="1">
      <c r="A3" s="96"/>
      <c r="B3" s="96"/>
      <c r="C3" s="96"/>
      <c r="D3" s="496" t="s">
        <v>526</v>
      </c>
      <c r="E3" s="496"/>
      <c r="F3" s="496"/>
      <c r="G3" s="496"/>
      <c r="H3" s="496"/>
    </row>
    <row r="4" spans="7:8" ht="12.75">
      <c r="G4" s="495" t="s">
        <v>0</v>
      </c>
      <c r="H4" s="495"/>
    </row>
    <row r="5" spans="1:8" ht="15.75" customHeight="1">
      <c r="A5" s="483" t="s">
        <v>1</v>
      </c>
      <c r="B5" s="484"/>
      <c r="C5" s="484"/>
      <c r="D5" s="485"/>
      <c r="E5" s="464" t="s">
        <v>222</v>
      </c>
      <c r="F5" s="465"/>
      <c r="G5" s="465"/>
      <c r="H5" s="466"/>
    </row>
    <row r="6" spans="1:8" ht="13.5" customHeight="1">
      <c r="A6" s="486"/>
      <c r="B6" s="487"/>
      <c r="C6" s="487"/>
      <c r="D6" s="488"/>
      <c r="E6" s="467"/>
      <c r="F6" s="468"/>
      <c r="G6" s="468"/>
      <c r="H6" s="469"/>
    </row>
    <row r="7" spans="1:8" ht="25.5">
      <c r="A7" s="486"/>
      <c r="B7" s="487"/>
      <c r="C7" s="487"/>
      <c r="D7" s="488"/>
      <c r="E7" s="2" t="s">
        <v>2</v>
      </c>
      <c r="F7" s="2" t="s">
        <v>3</v>
      </c>
      <c r="G7" s="2" t="s">
        <v>37</v>
      </c>
      <c r="H7" s="466" t="s">
        <v>4</v>
      </c>
    </row>
    <row r="8" spans="1:8" ht="13.5" customHeight="1" thickBot="1">
      <c r="A8" s="489"/>
      <c r="B8" s="490"/>
      <c r="C8" s="490"/>
      <c r="D8" s="491"/>
      <c r="E8" s="493" t="s">
        <v>5</v>
      </c>
      <c r="F8" s="493"/>
      <c r="G8" s="493"/>
      <c r="H8" s="482"/>
    </row>
    <row r="9" spans="1:8" ht="13.5" thickTop="1">
      <c r="A9" s="462" t="s">
        <v>152</v>
      </c>
      <c r="B9" s="463"/>
      <c r="C9" s="463"/>
      <c r="D9" s="463"/>
      <c r="E9" s="108">
        <f>SUM(E10,E17:E18)</f>
        <v>498513</v>
      </c>
      <c r="F9" s="108">
        <f>SUM(F10,F17:F18)</f>
        <v>74493</v>
      </c>
      <c r="G9" s="108">
        <f>SUM(G10,G17:G18)</f>
        <v>30844</v>
      </c>
      <c r="H9" s="115">
        <f>SUM(E9:G9)</f>
        <v>603850</v>
      </c>
    </row>
    <row r="10" spans="1:8" ht="12.75">
      <c r="A10" s="116"/>
      <c r="B10" s="460" t="s">
        <v>47</v>
      </c>
      <c r="C10" s="460"/>
      <c r="D10" s="460"/>
      <c r="E10" s="111">
        <f>SUM(E11:E16)</f>
        <v>445764</v>
      </c>
      <c r="F10" s="111">
        <f>SUM(F11:F16)</f>
        <v>0</v>
      </c>
      <c r="G10" s="111">
        <f>SUM(G11:G16)</f>
        <v>0</v>
      </c>
      <c r="H10" s="117">
        <f>SUM(E10:G10)</f>
        <v>445764</v>
      </c>
    </row>
    <row r="11" spans="1:8" ht="12.75">
      <c r="A11" s="116"/>
      <c r="B11" s="110"/>
      <c r="C11" s="461" t="s">
        <v>48</v>
      </c>
      <c r="D11" s="460"/>
      <c r="E11" s="167">
        <v>80</v>
      </c>
      <c r="F11" s="239"/>
      <c r="G11" s="239"/>
      <c r="H11" s="117">
        <f>SUM(E11:G11)</f>
        <v>80</v>
      </c>
    </row>
    <row r="12" spans="1:8" ht="12.75">
      <c r="A12" s="116"/>
      <c r="B12" s="110"/>
      <c r="C12" s="461" t="s">
        <v>522</v>
      </c>
      <c r="D12" s="460"/>
      <c r="E12" s="167">
        <v>223936</v>
      </c>
      <c r="F12" s="239"/>
      <c r="G12" s="239"/>
      <c r="H12" s="117">
        <f aca="true" t="shared" si="0" ref="H12:H17">SUM(E12:G12)</f>
        <v>223936</v>
      </c>
    </row>
    <row r="13" spans="1:8" ht="12.75">
      <c r="A13" s="116"/>
      <c r="B13" s="110"/>
      <c r="C13" s="461" t="s">
        <v>114</v>
      </c>
      <c r="D13" s="460"/>
      <c r="E13" s="167">
        <v>207420</v>
      </c>
      <c r="F13" s="239"/>
      <c r="G13" s="239"/>
      <c r="H13" s="117">
        <f t="shared" si="0"/>
        <v>207420</v>
      </c>
    </row>
    <row r="14" spans="1:8" ht="12.75">
      <c r="A14" s="116"/>
      <c r="B14" s="110"/>
      <c r="C14" s="460" t="s">
        <v>49</v>
      </c>
      <c r="D14" s="460"/>
      <c r="E14" s="167">
        <v>14328</v>
      </c>
      <c r="F14" s="239"/>
      <c r="G14" s="239"/>
      <c r="H14" s="117">
        <f t="shared" si="0"/>
        <v>14328</v>
      </c>
    </row>
    <row r="15" spans="1:8" ht="12.75">
      <c r="A15" s="116"/>
      <c r="B15" s="110"/>
      <c r="C15" s="461" t="s">
        <v>115</v>
      </c>
      <c r="D15" s="460"/>
      <c r="E15" s="167">
        <v>0</v>
      </c>
      <c r="F15" s="239"/>
      <c r="G15" s="239"/>
      <c r="H15" s="117">
        <f t="shared" si="0"/>
        <v>0</v>
      </c>
    </row>
    <row r="16" spans="1:8" ht="12.75">
      <c r="A16" s="116"/>
      <c r="B16" s="110"/>
      <c r="C16" s="461" t="s">
        <v>116</v>
      </c>
      <c r="D16" s="460"/>
      <c r="E16" s="167">
        <v>0</v>
      </c>
      <c r="F16" s="239"/>
      <c r="G16" s="239"/>
      <c r="H16" s="117">
        <f t="shared" si="0"/>
        <v>0</v>
      </c>
    </row>
    <row r="17" spans="1:8" ht="12.75">
      <c r="A17" s="116"/>
      <c r="B17" s="153" t="s">
        <v>184</v>
      </c>
      <c r="C17" s="153"/>
      <c r="D17" s="110"/>
      <c r="E17" s="167">
        <v>0</v>
      </c>
      <c r="F17" s="239"/>
      <c r="G17" s="239"/>
      <c r="H17" s="117">
        <f t="shared" si="0"/>
        <v>0</v>
      </c>
    </row>
    <row r="18" spans="1:8" ht="12.75">
      <c r="A18" s="116"/>
      <c r="B18" s="460" t="s">
        <v>50</v>
      </c>
      <c r="C18" s="460"/>
      <c r="D18" s="460"/>
      <c r="E18" s="111">
        <f>SUM(E19:E24)</f>
        <v>52749</v>
      </c>
      <c r="F18" s="111">
        <f>SUM(F19:F24)</f>
        <v>74493</v>
      </c>
      <c r="G18" s="111">
        <f>SUM(G19:G24)</f>
        <v>30844</v>
      </c>
      <c r="H18" s="118">
        <f aca="true" t="shared" si="1" ref="H18:H30">SUM(E18:G18)</f>
        <v>158086</v>
      </c>
    </row>
    <row r="19" spans="1:8" ht="12.75">
      <c r="A19" s="116"/>
      <c r="B19" s="110"/>
      <c r="C19" s="480" t="s">
        <v>51</v>
      </c>
      <c r="D19" s="481"/>
      <c r="E19" s="239"/>
      <c r="F19" s="167">
        <v>1730</v>
      </c>
      <c r="G19" s="239"/>
      <c r="H19" s="117">
        <f t="shared" si="1"/>
        <v>1730</v>
      </c>
    </row>
    <row r="20" spans="1:8" ht="12.75">
      <c r="A20" s="116"/>
      <c r="B20" s="110"/>
      <c r="C20" s="492" t="s">
        <v>250</v>
      </c>
      <c r="D20" s="481"/>
      <c r="E20" s="167">
        <v>31055</v>
      </c>
      <c r="F20" s="167">
        <v>72763</v>
      </c>
      <c r="G20" s="239"/>
      <c r="H20" s="117">
        <f t="shared" si="1"/>
        <v>103818</v>
      </c>
    </row>
    <row r="21" spans="1:8" ht="12.75">
      <c r="A21" s="116"/>
      <c r="B21" s="110"/>
      <c r="C21" s="492" t="s">
        <v>175</v>
      </c>
      <c r="D21" s="481"/>
      <c r="E21" s="239"/>
      <c r="F21" s="239"/>
      <c r="G21" s="167">
        <v>26844</v>
      </c>
      <c r="H21" s="117">
        <f t="shared" si="1"/>
        <v>26844</v>
      </c>
    </row>
    <row r="22" spans="1:8" ht="12.75">
      <c r="A22" s="116"/>
      <c r="B22" s="110"/>
      <c r="C22" s="172" t="s">
        <v>140</v>
      </c>
      <c r="D22" s="131"/>
      <c r="E22" s="167">
        <v>19964</v>
      </c>
      <c r="F22" s="239"/>
      <c r="G22" s="239"/>
      <c r="H22" s="117">
        <f t="shared" si="1"/>
        <v>19964</v>
      </c>
    </row>
    <row r="23" spans="1:8" ht="12.75">
      <c r="A23" s="116"/>
      <c r="B23" s="110"/>
      <c r="C23" s="480" t="s">
        <v>52</v>
      </c>
      <c r="D23" s="481"/>
      <c r="E23" s="239"/>
      <c r="F23" s="305"/>
      <c r="G23" s="167">
        <v>4000</v>
      </c>
      <c r="H23" s="117">
        <f t="shared" si="1"/>
        <v>4000</v>
      </c>
    </row>
    <row r="24" spans="1:8" ht="13.5" customHeight="1">
      <c r="A24" s="116"/>
      <c r="B24" s="110"/>
      <c r="C24" s="178" t="s">
        <v>284</v>
      </c>
      <c r="D24" s="131"/>
      <c r="E24" s="167">
        <v>1730</v>
      </c>
      <c r="F24" s="305"/>
      <c r="G24" s="239"/>
      <c r="H24" s="117">
        <f t="shared" si="1"/>
        <v>1730</v>
      </c>
    </row>
    <row r="25" spans="1:8" ht="12.75">
      <c r="A25" s="462" t="s">
        <v>53</v>
      </c>
      <c r="B25" s="463"/>
      <c r="C25" s="463"/>
      <c r="D25" s="463"/>
      <c r="E25" s="108">
        <f>SUM(E26:E27)</f>
        <v>0</v>
      </c>
      <c r="F25" s="108">
        <f>SUM(F26:F27)</f>
        <v>985758</v>
      </c>
      <c r="G25" s="108">
        <f>SUM(G26:G27)</f>
        <v>0</v>
      </c>
      <c r="H25" s="115">
        <f t="shared" si="1"/>
        <v>985758</v>
      </c>
    </row>
    <row r="26" spans="1:8" ht="12.75">
      <c r="A26" s="132"/>
      <c r="B26" s="110" t="s">
        <v>106</v>
      </c>
      <c r="C26" s="153" t="s">
        <v>107</v>
      </c>
      <c r="D26" s="133"/>
      <c r="E26" s="108"/>
      <c r="F26" s="167">
        <f>'Felhalm. bevétel'!E9</f>
        <v>0</v>
      </c>
      <c r="G26" s="108"/>
      <c r="H26" s="117">
        <f t="shared" si="1"/>
        <v>0</v>
      </c>
    </row>
    <row r="27" spans="1:8" ht="12.75">
      <c r="A27" s="116"/>
      <c r="B27" s="153" t="s">
        <v>117</v>
      </c>
      <c r="C27" s="153" t="s">
        <v>118</v>
      </c>
      <c r="D27" s="133"/>
      <c r="E27" s="107"/>
      <c r="F27" s="167">
        <f>'Felhalm. bevétel'!E8</f>
        <v>985758</v>
      </c>
      <c r="G27" s="107"/>
      <c r="H27" s="117">
        <f t="shared" si="1"/>
        <v>985758</v>
      </c>
    </row>
    <row r="28" spans="1:8" ht="12.75">
      <c r="A28" s="462" t="s">
        <v>54</v>
      </c>
      <c r="B28" s="463"/>
      <c r="C28" s="463"/>
      <c r="D28" s="463"/>
      <c r="E28" s="108">
        <f>SUM(E29:E30,E36)</f>
        <v>1545000</v>
      </c>
      <c r="F28" s="108">
        <f>SUM(F29:F30,F36)</f>
        <v>0</v>
      </c>
      <c r="G28" s="108">
        <f>SUM(G29:G30,G36)</f>
        <v>300</v>
      </c>
      <c r="H28" s="115">
        <f t="shared" si="1"/>
        <v>1545300</v>
      </c>
    </row>
    <row r="29" spans="1:8" ht="12.75">
      <c r="A29" s="116"/>
      <c r="B29" s="461" t="s">
        <v>226</v>
      </c>
      <c r="C29" s="460"/>
      <c r="D29" s="460">
        <v>0</v>
      </c>
      <c r="E29" s="111">
        <v>115000</v>
      </c>
      <c r="F29" s="111"/>
      <c r="G29" s="111"/>
      <c r="H29" s="118">
        <f t="shared" si="1"/>
        <v>115000</v>
      </c>
    </row>
    <row r="30" spans="1:8" ht="12.75">
      <c r="A30" s="116"/>
      <c r="B30" s="460" t="s">
        <v>55</v>
      </c>
      <c r="C30" s="460"/>
      <c r="D30" s="460"/>
      <c r="E30" s="108">
        <f>SUM(E31:E35)</f>
        <v>1429000</v>
      </c>
      <c r="F30" s="108">
        <f>SUM(F31:F35)</f>
        <v>0</v>
      </c>
      <c r="G30" s="108">
        <f>SUM(G31:G35)</f>
        <v>0</v>
      </c>
      <c r="H30" s="115">
        <f t="shared" si="1"/>
        <v>1429000</v>
      </c>
    </row>
    <row r="31" spans="1:8" ht="12.75">
      <c r="A31" s="116"/>
      <c r="B31" s="109"/>
      <c r="C31" s="460" t="s">
        <v>103</v>
      </c>
      <c r="D31" s="460"/>
      <c r="E31" s="167">
        <v>1350000</v>
      </c>
      <c r="F31" s="239"/>
      <c r="G31" s="239"/>
      <c r="H31" s="117">
        <f aca="true" t="shared" si="2" ref="H31:H36">SUM(E31:G31)</f>
        <v>1350000</v>
      </c>
    </row>
    <row r="32" spans="1:8" ht="12.75">
      <c r="A32" s="116"/>
      <c r="B32" s="109"/>
      <c r="C32" s="461" t="s">
        <v>56</v>
      </c>
      <c r="D32" s="461"/>
      <c r="E32" s="167">
        <v>0</v>
      </c>
      <c r="F32" s="239"/>
      <c r="G32" s="239"/>
      <c r="H32" s="117">
        <f t="shared" si="2"/>
        <v>0</v>
      </c>
    </row>
    <row r="33" spans="1:8" ht="12.75">
      <c r="A33" s="116"/>
      <c r="B33" s="109"/>
      <c r="C33" s="461" t="s">
        <v>57</v>
      </c>
      <c r="D33" s="461"/>
      <c r="E33" s="167">
        <v>0</v>
      </c>
      <c r="F33" s="239"/>
      <c r="G33" s="239"/>
      <c r="H33" s="117">
        <f t="shared" si="2"/>
        <v>0</v>
      </c>
    </row>
    <row r="34" spans="1:8" ht="12.75">
      <c r="A34" s="116"/>
      <c r="B34" s="109"/>
      <c r="C34" s="460" t="s">
        <v>58</v>
      </c>
      <c r="D34" s="460"/>
      <c r="E34" s="167">
        <v>55000</v>
      </c>
      <c r="F34" s="239"/>
      <c r="G34" s="239"/>
      <c r="H34" s="117">
        <f t="shared" si="2"/>
        <v>55000</v>
      </c>
    </row>
    <row r="35" spans="1:8" ht="12.75">
      <c r="A35" s="116"/>
      <c r="B35" s="109"/>
      <c r="C35" s="461" t="s">
        <v>176</v>
      </c>
      <c r="D35" s="460"/>
      <c r="E35" s="167">
        <v>24000</v>
      </c>
      <c r="F35" s="239"/>
      <c r="G35" s="239"/>
      <c r="H35" s="117">
        <f t="shared" si="2"/>
        <v>24000</v>
      </c>
    </row>
    <row r="36" spans="1:8" ht="12.75">
      <c r="A36" s="116"/>
      <c r="B36" s="461" t="s">
        <v>227</v>
      </c>
      <c r="C36" s="460"/>
      <c r="D36" s="460"/>
      <c r="E36" s="167">
        <v>1000</v>
      </c>
      <c r="F36" s="167"/>
      <c r="G36" s="167">
        <v>300</v>
      </c>
      <c r="H36" s="117">
        <f t="shared" si="2"/>
        <v>1300</v>
      </c>
    </row>
    <row r="37" spans="1:8" ht="12.75">
      <c r="A37" s="462" t="s">
        <v>15</v>
      </c>
      <c r="B37" s="463"/>
      <c r="C37" s="463"/>
      <c r="D37" s="463"/>
      <c r="E37" s="108">
        <f>SUM(E38:E43)</f>
        <v>24700</v>
      </c>
      <c r="F37" s="108">
        <f>SUM(F38:F44)</f>
        <v>90371</v>
      </c>
      <c r="G37" s="108">
        <f>SUM(G38:G43)</f>
        <v>0</v>
      </c>
      <c r="H37" s="115">
        <f aca="true" t="shared" si="3" ref="H37:H53">SUM(E37:G37)</f>
        <v>115071</v>
      </c>
    </row>
    <row r="38" spans="1:8" ht="12.75">
      <c r="A38" s="116"/>
      <c r="B38" s="461" t="s">
        <v>119</v>
      </c>
      <c r="C38" s="460"/>
      <c r="D38" s="460"/>
      <c r="E38" s="239"/>
      <c r="F38" s="167">
        <v>0</v>
      </c>
      <c r="G38" s="239"/>
      <c r="H38" s="117">
        <f t="shared" si="3"/>
        <v>0</v>
      </c>
    </row>
    <row r="39" spans="1:8" ht="12.75">
      <c r="A39" s="116"/>
      <c r="B39" s="460" t="s">
        <v>104</v>
      </c>
      <c r="C39" s="460"/>
      <c r="D39" s="460"/>
      <c r="E39" s="239"/>
      <c r="F39" s="167">
        <v>24200</v>
      </c>
      <c r="G39" s="239"/>
      <c r="H39" s="117">
        <f t="shared" si="3"/>
        <v>24200</v>
      </c>
    </row>
    <row r="40" spans="1:8" ht="12.75">
      <c r="A40" s="116"/>
      <c r="B40" s="460" t="s">
        <v>59</v>
      </c>
      <c r="C40" s="460"/>
      <c r="D40" s="460"/>
      <c r="E40" s="239"/>
      <c r="F40" s="167">
        <v>4400</v>
      </c>
      <c r="G40" s="239"/>
      <c r="H40" s="117">
        <f t="shared" si="3"/>
        <v>4400</v>
      </c>
    </row>
    <row r="41" spans="1:8" ht="12.75">
      <c r="A41" s="116"/>
      <c r="B41" s="460" t="s">
        <v>105</v>
      </c>
      <c r="C41" s="460"/>
      <c r="D41" s="460"/>
      <c r="E41" s="167">
        <v>24700</v>
      </c>
      <c r="F41" s="167">
        <v>21814</v>
      </c>
      <c r="G41" s="239"/>
      <c r="H41" s="117">
        <f t="shared" si="3"/>
        <v>46514</v>
      </c>
    </row>
    <row r="42" spans="1:8" ht="12.75">
      <c r="A42" s="116"/>
      <c r="B42" s="460" t="s">
        <v>60</v>
      </c>
      <c r="C42" s="460"/>
      <c r="D42" s="460"/>
      <c r="E42" s="239"/>
      <c r="F42" s="167">
        <v>0</v>
      </c>
      <c r="G42" s="239"/>
      <c r="H42" s="117">
        <f t="shared" si="3"/>
        <v>0</v>
      </c>
    </row>
    <row r="43" spans="1:8" ht="12.75">
      <c r="A43" s="116"/>
      <c r="B43" s="460" t="s">
        <v>61</v>
      </c>
      <c r="C43" s="460"/>
      <c r="D43" s="460"/>
      <c r="E43" s="239"/>
      <c r="F43" s="167">
        <v>19957</v>
      </c>
      <c r="G43" s="239"/>
      <c r="H43" s="117">
        <f t="shared" si="3"/>
        <v>19957</v>
      </c>
    </row>
    <row r="44" spans="1:8" ht="12.75">
      <c r="A44" s="116"/>
      <c r="B44" s="461" t="s">
        <v>283</v>
      </c>
      <c r="C44" s="461"/>
      <c r="D44" s="461"/>
      <c r="E44" s="239"/>
      <c r="F44" s="167">
        <v>20000</v>
      </c>
      <c r="G44" s="239"/>
      <c r="H44" s="117">
        <f t="shared" si="3"/>
        <v>20000</v>
      </c>
    </row>
    <row r="45" spans="1:8" ht="12.75">
      <c r="A45" s="462" t="s">
        <v>62</v>
      </c>
      <c r="B45" s="463"/>
      <c r="C45" s="463"/>
      <c r="D45" s="463"/>
      <c r="E45" s="108">
        <f>SUM(E46:E47)</f>
        <v>0</v>
      </c>
      <c r="F45" s="108">
        <f>SUM(F46:F47)</f>
        <v>5000</v>
      </c>
      <c r="G45" s="108">
        <f>SUM(G46:G47)</f>
        <v>0</v>
      </c>
      <c r="H45" s="115">
        <f t="shared" si="3"/>
        <v>5000</v>
      </c>
    </row>
    <row r="46" spans="1:8" ht="12.75">
      <c r="A46" s="116"/>
      <c r="B46" s="461" t="s">
        <v>63</v>
      </c>
      <c r="C46" s="460"/>
      <c r="D46" s="460"/>
      <c r="E46" s="239"/>
      <c r="F46" s="167">
        <v>5000</v>
      </c>
      <c r="G46" s="239"/>
      <c r="H46" s="117">
        <f t="shared" si="3"/>
        <v>5000</v>
      </c>
    </row>
    <row r="47" spans="1:8" ht="12.75">
      <c r="A47" s="116"/>
      <c r="B47" s="461" t="s">
        <v>64</v>
      </c>
      <c r="C47" s="460"/>
      <c r="D47" s="460"/>
      <c r="E47" s="239"/>
      <c r="F47" s="167">
        <v>0</v>
      </c>
      <c r="G47" s="239"/>
      <c r="H47" s="117">
        <f t="shared" si="3"/>
        <v>0</v>
      </c>
    </row>
    <row r="48" spans="1:8" ht="12.75">
      <c r="A48" s="462" t="s">
        <v>108</v>
      </c>
      <c r="B48" s="463"/>
      <c r="C48" s="463"/>
      <c r="D48" s="463"/>
      <c r="E48" s="108">
        <f>SUM(E50)</f>
        <v>0</v>
      </c>
      <c r="F48" s="108">
        <f>SUM(F49:F50)</f>
        <v>0</v>
      </c>
      <c r="G48" s="108">
        <f>SUM(G50)</f>
        <v>0</v>
      </c>
      <c r="H48" s="115">
        <f t="shared" si="3"/>
        <v>0</v>
      </c>
    </row>
    <row r="49" spans="1:8" ht="12.75">
      <c r="A49" s="132"/>
      <c r="B49" s="461" t="s">
        <v>286</v>
      </c>
      <c r="C49" s="461"/>
      <c r="D49" s="461"/>
      <c r="E49" s="108"/>
      <c r="F49" s="167">
        <v>0</v>
      </c>
      <c r="G49" s="167"/>
      <c r="H49" s="173">
        <f>SUM(E49:G49)</f>
        <v>0</v>
      </c>
    </row>
    <row r="50" spans="1:8" ht="12.75">
      <c r="A50" s="116"/>
      <c r="B50" s="461" t="s">
        <v>153</v>
      </c>
      <c r="C50" s="461"/>
      <c r="D50" s="461"/>
      <c r="E50" s="107"/>
      <c r="F50" s="167">
        <v>0</v>
      </c>
      <c r="G50" s="107"/>
      <c r="H50" s="117">
        <f t="shared" si="3"/>
        <v>0</v>
      </c>
    </row>
    <row r="51" spans="1:8" ht="12.75">
      <c r="A51" s="462" t="s">
        <v>65</v>
      </c>
      <c r="B51" s="463"/>
      <c r="C51" s="463"/>
      <c r="D51" s="463"/>
      <c r="E51" s="108">
        <f>SUM(E52:E53)</f>
        <v>0</v>
      </c>
      <c r="F51" s="108">
        <f>SUM(F52:F53)</f>
        <v>16807</v>
      </c>
      <c r="G51" s="108">
        <f>SUM(G52:G53)</f>
        <v>0</v>
      </c>
      <c r="H51" s="115">
        <f t="shared" si="3"/>
        <v>16807</v>
      </c>
    </row>
    <row r="52" spans="1:8" ht="12.75">
      <c r="A52" s="116"/>
      <c r="B52" s="461" t="s">
        <v>255</v>
      </c>
      <c r="C52" s="460"/>
      <c r="D52" s="460"/>
      <c r="E52" s="107"/>
      <c r="F52" s="167">
        <f>'Felhalm. bevétel'!E27</f>
        <v>6411</v>
      </c>
      <c r="G52" s="107"/>
      <c r="H52" s="117">
        <f t="shared" si="3"/>
        <v>6411</v>
      </c>
    </row>
    <row r="53" spans="1:8" ht="12.75">
      <c r="A53" s="116"/>
      <c r="B53" s="461" t="s">
        <v>120</v>
      </c>
      <c r="C53" s="460"/>
      <c r="D53" s="460"/>
      <c r="E53" s="107"/>
      <c r="F53" s="167">
        <f>'Felhalm. bevétel'!E28</f>
        <v>10396</v>
      </c>
      <c r="G53" s="107"/>
      <c r="H53" s="117">
        <f t="shared" si="3"/>
        <v>10396</v>
      </c>
    </row>
    <row r="54" spans="1:8" ht="12.75">
      <c r="A54" s="275"/>
      <c r="H54" s="162"/>
    </row>
    <row r="55" spans="1:8" ht="12.75">
      <c r="A55" s="126" t="s">
        <v>121</v>
      </c>
      <c r="B55" s="475" t="s">
        <v>122</v>
      </c>
      <c r="C55" s="476"/>
      <c r="D55" s="477"/>
      <c r="E55" s="122">
        <f>SUM(E9,E28,E37,E48)</f>
        <v>2068213</v>
      </c>
      <c r="F55" s="122">
        <f>SUM(F9,F28,F37,F48)</f>
        <v>164864</v>
      </c>
      <c r="G55" s="122">
        <f>SUM(G9,G28,G37,G48)</f>
        <v>31144</v>
      </c>
      <c r="H55" s="129">
        <f>SUM(E55:G55)</f>
        <v>2264221</v>
      </c>
    </row>
    <row r="56" spans="1:8" ht="12.75">
      <c r="A56" s="126" t="s">
        <v>41</v>
      </c>
      <c r="B56" s="475" t="s">
        <v>123</v>
      </c>
      <c r="C56" s="476"/>
      <c r="D56" s="477"/>
      <c r="E56" s="122">
        <f>SUM(E25,E45,E51)</f>
        <v>0</v>
      </c>
      <c r="F56" s="122">
        <f>SUM(F25,F45,F51)</f>
        <v>1007565</v>
      </c>
      <c r="G56" s="122">
        <f>SUM(G25,G45,G51)</f>
        <v>0</v>
      </c>
      <c r="H56" s="129">
        <f>SUM(E56:G56)</f>
        <v>1007565</v>
      </c>
    </row>
    <row r="57" spans="1:8" ht="12.75">
      <c r="A57" s="478" t="s">
        <v>124</v>
      </c>
      <c r="B57" s="479"/>
      <c r="C57" s="479"/>
      <c r="D57" s="479"/>
      <c r="E57" s="175">
        <f>SUM(E55:E56)</f>
        <v>2068213</v>
      </c>
      <c r="F57" s="175">
        <f>SUM(F55:F56)</f>
        <v>1172429</v>
      </c>
      <c r="G57" s="175">
        <f>SUM(G55:G56)</f>
        <v>31144</v>
      </c>
      <c r="H57" s="176">
        <f>SUM(E57:G57)</f>
        <v>3271786</v>
      </c>
    </row>
    <row r="58" spans="1:8" ht="12.75">
      <c r="A58" s="116"/>
      <c r="B58" s="110"/>
      <c r="C58" s="110"/>
      <c r="D58" s="110"/>
      <c r="E58" s="107"/>
      <c r="F58" s="107"/>
      <c r="G58" s="107"/>
      <c r="H58" s="117"/>
    </row>
    <row r="59" spans="1:8" ht="12.75">
      <c r="A59" s="462" t="s">
        <v>20</v>
      </c>
      <c r="B59" s="463"/>
      <c r="C59" s="463"/>
      <c r="D59" s="463"/>
      <c r="H59" s="161"/>
    </row>
    <row r="60" spans="1:8" ht="12.75">
      <c r="A60" s="116"/>
      <c r="B60" s="461" t="s">
        <v>154</v>
      </c>
      <c r="C60" s="460"/>
      <c r="D60" s="460"/>
      <c r="E60" s="107"/>
      <c r="F60" s="109"/>
      <c r="G60" s="109"/>
      <c r="H60" s="117">
        <v>0</v>
      </c>
    </row>
    <row r="61" spans="1:8" ht="12.75">
      <c r="A61" s="116"/>
      <c r="B61" s="109"/>
      <c r="C61" s="461" t="s">
        <v>66</v>
      </c>
      <c r="D61" s="460"/>
      <c r="E61" s="111">
        <f>SUM(E62)</f>
        <v>0</v>
      </c>
      <c r="F61" s="111">
        <f>SUM(F62)</f>
        <v>1866240</v>
      </c>
      <c r="G61" s="111">
        <f>SUM(G62)</f>
        <v>0</v>
      </c>
      <c r="H61" s="117">
        <f aca="true" t="shared" si="4" ref="H61:H67">SUM(E61:G61)</f>
        <v>1866240</v>
      </c>
    </row>
    <row r="62" spans="1:8" ht="12.75">
      <c r="A62" s="116"/>
      <c r="B62" s="109"/>
      <c r="C62" s="109"/>
      <c r="D62" s="109" t="s">
        <v>67</v>
      </c>
      <c r="E62" s="107"/>
      <c r="F62" s="167">
        <v>1866240</v>
      </c>
      <c r="G62" s="107"/>
      <c r="H62" s="117">
        <f t="shared" si="4"/>
        <v>1866240</v>
      </c>
    </row>
    <row r="63" spans="1:8" ht="12.75">
      <c r="A63" s="116"/>
      <c r="B63" s="109"/>
      <c r="C63" s="460" t="s">
        <v>68</v>
      </c>
      <c r="D63" s="460"/>
      <c r="E63" s="111">
        <f>SUM(E64)</f>
        <v>0</v>
      </c>
      <c r="F63" s="111">
        <f>SUM(F64)</f>
        <v>2634552</v>
      </c>
      <c r="G63" s="111">
        <f>SUM(G64)</f>
        <v>0</v>
      </c>
      <c r="H63" s="117">
        <f t="shared" si="4"/>
        <v>2634552</v>
      </c>
    </row>
    <row r="64" spans="1:8" ht="12.75">
      <c r="A64" s="116"/>
      <c r="B64" s="109"/>
      <c r="C64" s="109"/>
      <c r="D64" s="163" t="s">
        <v>69</v>
      </c>
      <c r="E64" s="107"/>
      <c r="F64" s="167">
        <v>2634552</v>
      </c>
      <c r="G64" s="107"/>
      <c r="H64" s="117">
        <f t="shared" si="4"/>
        <v>2634552</v>
      </c>
    </row>
    <row r="65" spans="1:8" ht="12.75">
      <c r="A65" s="157" t="s">
        <v>126</v>
      </c>
      <c r="B65" s="158" t="s">
        <v>130</v>
      </c>
      <c r="C65" s="158"/>
      <c r="D65" s="158"/>
      <c r="E65" s="108">
        <v>0</v>
      </c>
      <c r="F65" s="108">
        <f>SUM(F61,F63)</f>
        <v>4500792</v>
      </c>
      <c r="G65" s="108">
        <v>0</v>
      </c>
      <c r="H65" s="115">
        <f t="shared" si="4"/>
        <v>4500792</v>
      </c>
    </row>
    <row r="66" spans="1:8" ht="12.75">
      <c r="A66" s="157" t="s">
        <v>127</v>
      </c>
      <c r="B66" s="158" t="s">
        <v>128</v>
      </c>
      <c r="C66" s="158"/>
      <c r="D66" s="158"/>
      <c r="E66" s="159">
        <v>0</v>
      </c>
      <c r="F66" s="159">
        <v>0</v>
      </c>
      <c r="G66" s="159">
        <v>0</v>
      </c>
      <c r="H66" s="115">
        <f t="shared" si="4"/>
        <v>0</v>
      </c>
    </row>
    <row r="67" spans="1:8" ht="12.75">
      <c r="A67" s="473" t="s">
        <v>129</v>
      </c>
      <c r="B67" s="474"/>
      <c r="C67" s="474"/>
      <c r="D67" s="474"/>
      <c r="E67" s="177">
        <v>0</v>
      </c>
      <c r="F67" s="177">
        <f>SUM(F65:F66)</f>
        <v>4500792</v>
      </c>
      <c r="G67" s="177">
        <v>0</v>
      </c>
      <c r="H67" s="115">
        <f t="shared" si="4"/>
        <v>4500792</v>
      </c>
    </row>
    <row r="68" spans="1:8" ht="20.25" customHeight="1">
      <c r="A68" s="471" t="s">
        <v>125</v>
      </c>
      <c r="B68" s="472"/>
      <c r="C68" s="472"/>
      <c r="D68" s="472"/>
      <c r="E68" s="170">
        <f>SUM(E57,E67)</f>
        <v>2068213</v>
      </c>
      <c r="F68" s="170">
        <f>SUM(F57,F67)</f>
        <v>5673221</v>
      </c>
      <c r="G68" s="170">
        <f>SUM(G57,G67)</f>
        <v>31144</v>
      </c>
      <c r="H68" s="296">
        <f>SUM(H57,H67)</f>
        <v>7772578</v>
      </c>
    </row>
    <row r="69" ht="12.75">
      <c r="H69" s="105"/>
    </row>
    <row r="70" spans="1:9" s="155" customFormat="1" ht="8.25" customHeight="1">
      <c r="A70" s="470"/>
      <c r="B70" s="470"/>
      <c r="C70" s="470"/>
      <c r="D70" s="470"/>
      <c r="E70" s="154"/>
      <c r="F70" s="154"/>
      <c r="G70" s="154"/>
      <c r="H70" s="156"/>
      <c r="I70" s="274"/>
    </row>
    <row r="71" spans="1:9" s="155" customFormat="1" ht="12.75">
      <c r="A71"/>
      <c r="B71"/>
      <c r="C71"/>
      <c r="D71"/>
      <c r="E71"/>
      <c r="F71"/>
      <c r="G71"/>
      <c r="H71" s="105"/>
      <c r="I71" s="274"/>
    </row>
    <row r="72" spans="8:9" ht="12.75">
      <c r="H72" s="105"/>
      <c r="I72" s="105"/>
    </row>
  </sheetData>
  <sheetProtection/>
  <mergeCells count="57">
    <mergeCell ref="B49:D49"/>
    <mergeCell ref="A1:H1"/>
    <mergeCell ref="C31:D31"/>
    <mergeCell ref="A37:D37"/>
    <mergeCell ref="G4:H4"/>
    <mergeCell ref="C34:D34"/>
    <mergeCell ref="B29:D29"/>
    <mergeCell ref="B30:D30"/>
    <mergeCell ref="C21:D21"/>
    <mergeCell ref="D3:H3"/>
    <mergeCell ref="A9:D9"/>
    <mergeCell ref="H7:H8"/>
    <mergeCell ref="A5:D8"/>
    <mergeCell ref="C20:D20"/>
    <mergeCell ref="C12:D12"/>
    <mergeCell ref="C11:D11"/>
    <mergeCell ref="C16:D16"/>
    <mergeCell ref="C14:D14"/>
    <mergeCell ref="E8:G8"/>
    <mergeCell ref="B18:D18"/>
    <mergeCell ref="C13:D13"/>
    <mergeCell ref="C32:D32"/>
    <mergeCell ref="B46:D46"/>
    <mergeCell ref="B43:D43"/>
    <mergeCell ref="B41:D41"/>
    <mergeCell ref="B42:D42"/>
    <mergeCell ref="B36:D36"/>
    <mergeCell ref="B44:D44"/>
    <mergeCell ref="A28:D28"/>
    <mergeCell ref="B47:D47"/>
    <mergeCell ref="A48:D48"/>
    <mergeCell ref="C35:D35"/>
    <mergeCell ref="C23:D23"/>
    <mergeCell ref="C19:D19"/>
    <mergeCell ref="A25:D25"/>
    <mergeCell ref="C33:D33"/>
    <mergeCell ref="B39:D39"/>
    <mergeCell ref="B40:D40"/>
    <mergeCell ref="B38:D38"/>
    <mergeCell ref="A51:D51"/>
    <mergeCell ref="B52:D52"/>
    <mergeCell ref="C63:D63"/>
    <mergeCell ref="B53:D53"/>
    <mergeCell ref="B56:D56"/>
    <mergeCell ref="B55:D55"/>
    <mergeCell ref="A57:D57"/>
    <mergeCell ref="C61:D61"/>
    <mergeCell ref="B10:D10"/>
    <mergeCell ref="B50:D50"/>
    <mergeCell ref="A45:D45"/>
    <mergeCell ref="E5:H6"/>
    <mergeCell ref="A70:D70"/>
    <mergeCell ref="A68:D68"/>
    <mergeCell ref="B60:D60"/>
    <mergeCell ref="A59:D59"/>
    <mergeCell ref="C15:D15"/>
    <mergeCell ref="A67:D67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E5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8.8515625" style="0" customWidth="1"/>
    <col min="2" max="2" width="9.57421875" style="0" customWidth="1"/>
    <col min="4" max="4" width="11.28125" style="0" customWidth="1"/>
  </cols>
  <sheetData>
    <row r="1" spans="1:4" ht="22.5" customHeight="1">
      <c r="A1" s="494" t="s">
        <v>356</v>
      </c>
      <c r="B1" s="494"/>
      <c r="C1" s="494"/>
      <c r="D1" s="494"/>
    </row>
    <row r="3" ht="12.75">
      <c r="D3" s="1" t="s">
        <v>535</v>
      </c>
    </row>
    <row r="4" spans="3:4" ht="12.75">
      <c r="C4" s="582" t="s">
        <v>0</v>
      </c>
      <c r="D4" s="582"/>
    </row>
    <row r="6" spans="1:4" ht="17.25" customHeight="1">
      <c r="A6" s="583" t="s">
        <v>1</v>
      </c>
      <c r="B6" s="464" t="s">
        <v>224</v>
      </c>
      <c r="C6" s="465"/>
      <c r="D6" s="466"/>
    </row>
    <row r="7" spans="1:4" ht="16.5" customHeight="1">
      <c r="A7" s="584"/>
      <c r="B7" s="467"/>
      <c r="C7" s="468"/>
      <c r="D7" s="469"/>
    </row>
    <row r="8" spans="1:4" ht="24.75" customHeight="1">
      <c r="A8" s="585"/>
      <c r="B8" s="2" t="s">
        <v>2</v>
      </c>
      <c r="C8" s="3" t="s">
        <v>3</v>
      </c>
      <c r="D8" s="590" t="s">
        <v>4</v>
      </c>
    </row>
    <row r="9" spans="1:4" ht="15" customHeight="1" thickBot="1">
      <c r="A9" s="586"/>
      <c r="B9" s="493" t="s">
        <v>5</v>
      </c>
      <c r="C9" s="493"/>
      <c r="D9" s="591"/>
    </row>
    <row r="10" spans="1:4" ht="15.75" customHeight="1" thickTop="1">
      <c r="A10" s="4" t="s">
        <v>6</v>
      </c>
      <c r="B10" s="9"/>
      <c r="C10" s="39"/>
      <c r="D10" s="40"/>
    </row>
    <row r="11" spans="1:4" ht="15.75" customHeight="1">
      <c r="A11" s="47" t="s">
        <v>14</v>
      </c>
      <c r="B11" s="9">
        <f>SUM(B12:B13)</f>
        <v>18608</v>
      </c>
      <c r="C11" s="9">
        <f>SUM(C12:C13)</f>
        <v>27570</v>
      </c>
      <c r="D11" s="10">
        <f>SUM(B11:C11)</f>
        <v>46178</v>
      </c>
    </row>
    <row r="12" spans="1:4" ht="15.75" customHeight="1">
      <c r="A12" s="47" t="s">
        <v>192</v>
      </c>
      <c r="B12" s="9"/>
      <c r="C12" s="48"/>
      <c r="D12" s="10">
        <f>SUM(B12:C12)</f>
        <v>0</v>
      </c>
    </row>
    <row r="13" spans="1:5" ht="12.75">
      <c r="A13" s="8" t="s">
        <v>15</v>
      </c>
      <c r="B13" s="9">
        <f>SUM(B14:B18)</f>
        <v>18608</v>
      </c>
      <c r="C13" s="9">
        <f>SUM(C14:C18)</f>
        <v>27570</v>
      </c>
      <c r="D13" s="10">
        <f>SUM(D14:D18)</f>
        <v>46178</v>
      </c>
      <c r="E13" s="105"/>
    </row>
    <row r="14" spans="1:5" ht="12.75">
      <c r="A14" s="179" t="s">
        <v>16</v>
      </c>
      <c r="B14" s="187">
        <v>0</v>
      </c>
      <c r="C14" s="187">
        <v>21697</v>
      </c>
      <c r="D14" s="173">
        <f>SUM(B14:C14)</f>
        <v>21697</v>
      </c>
      <c r="E14" s="105"/>
    </row>
    <row r="15" spans="1:5" ht="12.75">
      <c r="A15" s="179" t="s">
        <v>17</v>
      </c>
      <c r="B15" s="187">
        <v>0</v>
      </c>
      <c r="C15" s="187">
        <v>12</v>
      </c>
      <c r="D15" s="173">
        <f>SUM(B15:C15)</f>
        <v>12</v>
      </c>
      <c r="E15" s="105"/>
    </row>
    <row r="16" spans="1:5" ht="12.75">
      <c r="A16" s="181" t="s">
        <v>18</v>
      </c>
      <c r="B16" s="180">
        <v>14652</v>
      </c>
      <c r="C16" s="167">
        <v>0</v>
      </c>
      <c r="D16" s="173">
        <f>SUM(B16:C16)</f>
        <v>14652</v>
      </c>
      <c r="E16" s="105"/>
    </row>
    <row r="17" spans="1:5" ht="12.75">
      <c r="A17" s="181" t="s">
        <v>19</v>
      </c>
      <c r="B17" s="180">
        <v>3956</v>
      </c>
      <c r="C17" s="167">
        <v>5861</v>
      </c>
      <c r="D17" s="173">
        <f>SUM(B17:C17)</f>
        <v>9817</v>
      </c>
      <c r="E17" s="105"/>
    </row>
    <row r="18" spans="1:5" ht="12.75">
      <c r="A18" s="186" t="s">
        <v>109</v>
      </c>
      <c r="B18" s="184">
        <v>0</v>
      </c>
      <c r="C18" s="167">
        <v>0</v>
      </c>
      <c r="D18" s="173">
        <f>SUM(B18:C18)</f>
        <v>0</v>
      </c>
      <c r="E18" s="105"/>
    </row>
    <row r="19" spans="1:4" ht="12.75">
      <c r="A19" s="43" t="s">
        <v>20</v>
      </c>
      <c r="B19" s="16">
        <v>0</v>
      </c>
      <c r="C19" s="41"/>
      <c r="D19" s="42"/>
    </row>
    <row r="20" spans="1:5" ht="12.75">
      <c r="A20" s="181" t="s">
        <v>21</v>
      </c>
      <c r="B20" s="199"/>
      <c r="C20" s="163"/>
      <c r="D20" s="173">
        <f>D38-SUM(D12,D14:D18,D21)</f>
        <v>444778</v>
      </c>
      <c r="E20" s="105"/>
    </row>
    <row r="21" spans="1:5" ht="12.75">
      <c r="A21" s="186" t="s">
        <v>183</v>
      </c>
      <c r="B21" s="136"/>
      <c r="C21" s="13"/>
      <c r="D21" s="14">
        <f>SUM(B21:C21)</f>
        <v>0</v>
      </c>
      <c r="E21" s="105"/>
    </row>
    <row r="22" spans="1:5" ht="12.75">
      <c r="A22" s="61"/>
      <c r="B22" s="137"/>
      <c r="C22" s="135"/>
      <c r="D22" s="49"/>
      <c r="E22" s="105"/>
    </row>
    <row r="23" spans="1:5" ht="12.75">
      <c r="A23" s="19" t="s">
        <v>7</v>
      </c>
      <c r="B23" s="20">
        <f>SUM(B13)</f>
        <v>18608</v>
      </c>
      <c r="C23" s="20">
        <f>SUM(C13)</f>
        <v>27570</v>
      </c>
      <c r="D23" s="21">
        <f>SUM(D12,D13,D20,D21)</f>
        <v>490956</v>
      </c>
      <c r="E23" s="105"/>
    </row>
    <row r="24" spans="1:4" ht="12.75">
      <c r="A24" s="22"/>
      <c r="B24" s="23"/>
      <c r="C24" s="24"/>
      <c r="D24" s="24"/>
    </row>
    <row r="25" spans="1:4" ht="12.75">
      <c r="A25" s="25" t="s">
        <v>8</v>
      </c>
      <c r="B25" s="26"/>
      <c r="C25" s="27"/>
      <c r="D25" s="27"/>
    </row>
    <row r="26" spans="1:5" ht="12.75">
      <c r="A26" s="8" t="s">
        <v>22</v>
      </c>
      <c r="B26" s="9">
        <f>SUM(B27:B32)</f>
        <v>473787</v>
      </c>
      <c r="C26" s="9">
        <f>SUM(C27:C32)</f>
        <v>17169</v>
      </c>
      <c r="D26" s="68">
        <f>SUM(D27:D32)</f>
        <v>490956</v>
      </c>
      <c r="E26" s="105"/>
    </row>
    <row r="27" spans="1:5" ht="12.75">
      <c r="A27" s="181" t="s">
        <v>23</v>
      </c>
      <c r="B27" s="187">
        <v>300393</v>
      </c>
      <c r="C27" s="239"/>
      <c r="D27" s="173">
        <f>SUM(B27:C27)</f>
        <v>300393</v>
      </c>
      <c r="E27" s="105"/>
    </row>
    <row r="28" spans="1:5" ht="12.75">
      <c r="A28" s="181" t="s">
        <v>24</v>
      </c>
      <c r="B28" s="187">
        <v>62070</v>
      </c>
      <c r="C28" s="239"/>
      <c r="D28" s="173">
        <f>SUM(B28:C28)</f>
        <v>62070</v>
      </c>
      <c r="E28" s="105"/>
    </row>
    <row r="29" spans="1:5" ht="12.75">
      <c r="A29" s="181" t="s">
        <v>25</v>
      </c>
      <c r="B29" s="187">
        <v>98018</v>
      </c>
      <c r="C29" s="167">
        <v>17169</v>
      </c>
      <c r="D29" s="173">
        <f>SUM(B29:C29)</f>
        <v>115187</v>
      </c>
      <c r="E29" s="105"/>
    </row>
    <row r="30" spans="1:5" ht="12.75">
      <c r="A30" s="186" t="s">
        <v>26</v>
      </c>
      <c r="B30" s="309"/>
      <c r="C30" s="309"/>
      <c r="D30" s="173">
        <f>SUM(B30:C30)</f>
        <v>0</v>
      </c>
      <c r="E30" s="105"/>
    </row>
    <row r="31" spans="1:4" ht="12.75">
      <c r="A31" s="186"/>
      <c r="B31" s="308"/>
      <c r="C31" s="309"/>
      <c r="D31" s="200"/>
    </row>
    <row r="32" spans="1:5" ht="12.75">
      <c r="A32" s="186" t="s">
        <v>27</v>
      </c>
      <c r="B32" s="167">
        <f>SUM(B33:B36)</f>
        <v>13306</v>
      </c>
      <c r="C32" s="167">
        <f>SUM(C33:C36)</f>
        <v>0</v>
      </c>
      <c r="D32" s="185">
        <f>SUM(B32:C32)</f>
        <v>13306</v>
      </c>
      <c r="E32" s="105"/>
    </row>
    <row r="33" spans="1:5" ht="12.75">
      <c r="A33" s="186" t="s">
        <v>311</v>
      </c>
      <c r="B33" s="167">
        <v>1000</v>
      </c>
      <c r="C33" s="239"/>
      <c r="D33" s="185"/>
      <c r="E33" s="105"/>
    </row>
    <row r="34" spans="1:5" ht="12.75">
      <c r="A34" s="186" t="s">
        <v>313</v>
      </c>
      <c r="B34" s="167">
        <v>340</v>
      </c>
      <c r="C34" s="239"/>
      <c r="D34" s="185"/>
      <c r="E34" s="105"/>
    </row>
    <row r="35" spans="1:5" ht="12.75">
      <c r="A35" s="186" t="s">
        <v>314</v>
      </c>
      <c r="B35" s="167">
        <v>940</v>
      </c>
      <c r="C35" s="239"/>
      <c r="D35" s="185"/>
      <c r="E35" s="105"/>
    </row>
    <row r="36" spans="1:5" ht="12.75">
      <c r="A36" s="186" t="s">
        <v>312</v>
      </c>
      <c r="B36" s="167">
        <v>11026</v>
      </c>
      <c r="C36" s="239"/>
      <c r="D36" s="185"/>
      <c r="E36" s="105"/>
    </row>
    <row r="37" spans="1:5" ht="12.75">
      <c r="A37" s="30"/>
      <c r="B37" s="31"/>
      <c r="C37" s="41"/>
      <c r="D37" s="14"/>
      <c r="E37" s="105"/>
    </row>
    <row r="38" spans="1:5" ht="12.75">
      <c r="A38" s="138" t="s">
        <v>9</v>
      </c>
      <c r="B38" s="20">
        <f>SUM(B26)</f>
        <v>473787</v>
      </c>
      <c r="C38" s="20">
        <f>SUM(C26)</f>
        <v>17169</v>
      </c>
      <c r="D38" s="21">
        <f>SUM(D26)</f>
        <v>490956</v>
      </c>
      <c r="E38" s="105"/>
    </row>
    <row r="39" spans="1:4" ht="12.75">
      <c r="A39" s="32"/>
      <c r="B39" s="46"/>
      <c r="C39" s="24"/>
      <c r="D39" s="24"/>
    </row>
    <row r="40" spans="1:4" ht="12.75">
      <c r="A40" s="32"/>
      <c r="B40" s="46"/>
      <c r="C40" s="27"/>
      <c r="D40" s="27"/>
    </row>
    <row r="41" spans="1:5" ht="12.75">
      <c r="A41" s="33" t="s">
        <v>28</v>
      </c>
      <c r="B41" s="34"/>
      <c r="C41" s="35"/>
      <c r="D41" s="36">
        <f>SUM(D20)</f>
        <v>444778</v>
      </c>
      <c r="E41" s="105"/>
    </row>
    <row r="43" spans="1:2" ht="24.75" customHeight="1">
      <c r="A43" s="141" t="s">
        <v>10</v>
      </c>
      <c r="B43" s="221" t="s">
        <v>224</v>
      </c>
    </row>
    <row r="44" spans="1:3" ht="12.75">
      <c r="A44" s="143" t="s">
        <v>13</v>
      </c>
      <c r="B44" s="58">
        <v>80392</v>
      </c>
      <c r="C44" s="105"/>
    </row>
    <row r="45" spans="1:3" ht="12.75">
      <c r="A45" s="142" t="s">
        <v>11</v>
      </c>
      <c r="B45" s="121">
        <v>10795</v>
      </c>
      <c r="C45" s="105"/>
    </row>
    <row r="47" ht="12.75">
      <c r="A47" s="37"/>
    </row>
    <row r="48" ht="12.75">
      <c r="A48" s="32"/>
    </row>
    <row r="49" ht="12.75">
      <c r="A49" s="32"/>
    </row>
    <row r="50" ht="12.75">
      <c r="A50" s="37"/>
    </row>
  </sheetData>
  <sheetProtection/>
  <mergeCells count="6">
    <mergeCell ref="A1:D1"/>
    <mergeCell ref="D8:D9"/>
    <mergeCell ref="B9:C9"/>
    <mergeCell ref="A6:A9"/>
    <mergeCell ref="C4:D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4.140625" style="0" customWidth="1"/>
    <col min="2" max="2" width="9.7109375" style="0" customWidth="1"/>
    <col min="4" max="4" width="12.28125" style="0" customWidth="1"/>
  </cols>
  <sheetData>
    <row r="1" spans="1:4" ht="21" customHeight="1">
      <c r="A1" s="592" t="s">
        <v>102</v>
      </c>
      <c r="B1" s="592"/>
      <c r="C1" s="592"/>
      <c r="D1" s="592"/>
    </row>
    <row r="2" spans="1:4" ht="21" customHeight="1">
      <c r="A2" s="592" t="s">
        <v>357</v>
      </c>
      <c r="B2" s="592"/>
      <c r="C2" s="592"/>
      <c r="D2" s="592"/>
    </row>
    <row r="3" ht="21" customHeight="1">
      <c r="A3" s="50"/>
    </row>
    <row r="4" spans="1:4" ht="12.75">
      <c r="A4" s="581" t="s">
        <v>536</v>
      </c>
      <c r="B4" s="581"/>
      <c r="C4" s="581"/>
      <c r="D4" s="581"/>
    </row>
    <row r="5" spans="2:4" ht="12.75">
      <c r="B5" s="88"/>
      <c r="C5" s="582" t="s">
        <v>0</v>
      </c>
      <c r="D5" s="582"/>
    </row>
    <row r="6" ht="9" customHeight="1"/>
    <row r="7" spans="1:4" ht="18.75" customHeight="1">
      <c r="A7" s="583" t="s">
        <v>1</v>
      </c>
      <c r="B7" s="464" t="s">
        <v>224</v>
      </c>
      <c r="C7" s="465"/>
      <c r="D7" s="466"/>
    </row>
    <row r="8" spans="1:4" ht="17.25" customHeight="1">
      <c r="A8" s="584"/>
      <c r="B8" s="467"/>
      <c r="C8" s="468"/>
      <c r="D8" s="469"/>
    </row>
    <row r="9" spans="1:4" ht="27" customHeight="1">
      <c r="A9" s="585"/>
      <c r="B9" s="2" t="s">
        <v>2</v>
      </c>
      <c r="C9" s="3" t="s">
        <v>3</v>
      </c>
      <c r="D9" s="590" t="s">
        <v>4</v>
      </c>
    </row>
    <row r="10" spans="1:4" ht="13.5" customHeight="1" thickBot="1">
      <c r="A10" s="586"/>
      <c r="B10" s="493" t="s">
        <v>5</v>
      </c>
      <c r="C10" s="493"/>
      <c r="D10" s="591"/>
    </row>
    <row r="11" spans="1:4" ht="17.25" customHeight="1" thickTop="1">
      <c r="A11" s="4" t="s">
        <v>6</v>
      </c>
      <c r="B11" s="5"/>
      <c r="C11" s="6"/>
      <c r="D11" s="7"/>
    </row>
    <row r="12" spans="1:4" ht="17.25" customHeight="1">
      <c r="A12" s="47" t="s">
        <v>14</v>
      </c>
      <c r="B12" s="271">
        <f>SUM(B13,B14)</f>
        <v>0</v>
      </c>
      <c r="C12" s="271">
        <f>SUM(C13,C14)</f>
        <v>3730</v>
      </c>
      <c r="D12" s="272">
        <f>SUM(D13,D14)</f>
        <v>3730</v>
      </c>
    </row>
    <row r="13" spans="1:4" ht="14.25" customHeight="1">
      <c r="A13" s="47" t="s">
        <v>257</v>
      </c>
      <c r="B13" s="9">
        <v>0</v>
      </c>
      <c r="C13" s="9">
        <v>0</v>
      </c>
      <c r="D13" s="10">
        <f>SUM(B13:C13)</f>
        <v>0</v>
      </c>
    </row>
    <row r="14" spans="1:5" ht="12.75">
      <c r="A14" s="8" t="s">
        <v>15</v>
      </c>
      <c r="B14" s="9">
        <f>SUM(B15:B16)</f>
        <v>0</v>
      </c>
      <c r="C14" s="9">
        <f>SUM(C15:C16)</f>
        <v>3730</v>
      </c>
      <c r="D14" s="29">
        <f>SUM(D15:D16)</f>
        <v>3730</v>
      </c>
      <c r="E14" s="105"/>
    </row>
    <row r="15" spans="1:5" ht="12.75">
      <c r="A15" s="179" t="s">
        <v>16</v>
      </c>
      <c r="B15" s="180"/>
      <c r="C15" s="167">
        <v>3250</v>
      </c>
      <c r="D15" s="173">
        <f>SUM(B15:C15)</f>
        <v>3250</v>
      </c>
      <c r="E15" s="105"/>
    </row>
    <row r="16" spans="1:5" ht="12.75">
      <c r="A16" s="181" t="s">
        <v>19</v>
      </c>
      <c r="B16" s="202"/>
      <c r="C16" s="183">
        <v>480</v>
      </c>
      <c r="D16" s="173">
        <f>SUM(B16:C16)</f>
        <v>480</v>
      </c>
      <c r="E16" s="105"/>
    </row>
    <row r="17" spans="1:5" ht="12.75">
      <c r="A17" s="43" t="s">
        <v>20</v>
      </c>
      <c r="B17" s="16"/>
      <c r="C17" s="16"/>
      <c r="D17" s="29">
        <f>SUM(D18:D19)</f>
        <v>114448</v>
      </c>
      <c r="E17" s="105"/>
    </row>
    <row r="18" spans="1:5" ht="12.75">
      <c r="A18" s="186" t="s">
        <v>21</v>
      </c>
      <c r="B18" s="184"/>
      <c r="C18" s="183"/>
      <c r="D18" s="185">
        <f>D37-SUM(D13,D15:D16,D19)</f>
        <v>114448</v>
      </c>
      <c r="E18" s="105"/>
    </row>
    <row r="19" spans="1:5" ht="12.75">
      <c r="A19" s="186" t="s">
        <v>183</v>
      </c>
      <c r="B19" s="16"/>
      <c r="C19" s="17"/>
      <c r="D19" s="18">
        <f>SUM(B19:C19)</f>
        <v>0</v>
      </c>
      <c r="E19" s="105"/>
    </row>
    <row r="20" spans="1:5" ht="12.75">
      <c r="A20" s="15"/>
      <c r="B20" s="268"/>
      <c r="C20" s="17"/>
      <c r="D20" s="18"/>
      <c r="E20" s="105"/>
    </row>
    <row r="21" spans="1:5" ht="12.75">
      <c r="A21" s="19" t="s">
        <v>7</v>
      </c>
      <c r="B21" s="20">
        <f>SUM(B14,B18)</f>
        <v>0</v>
      </c>
      <c r="C21" s="20">
        <f>SUM(C13,C14,C19)</f>
        <v>3730</v>
      </c>
      <c r="D21" s="21">
        <f>SUM(D14,D17,D13)</f>
        <v>118178</v>
      </c>
      <c r="E21" s="105"/>
    </row>
    <row r="22" spans="1:4" ht="12.75">
      <c r="A22" s="22"/>
      <c r="B22" s="23"/>
      <c r="C22" s="23"/>
      <c r="D22" s="24"/>
    </row>
    <row r="23" spans="1:4" ht="12.75">
      <c r="A23" s="25" t="s">
        <v>8</v>
      </c>
      <c r="B23" s="26"/>
      <c r="C23" s="26"/>
      <c r="D23" s="27"/>
    </row>
    <row r="24" spans="1:5" ht="12.75">
      <c r="A24" s="8" t="s">
        <v>22</v>
      </c>
      <c r="B24" s="9">
        <f>SUM(B25:B29)</f>
        <v>102492</v>
      </c>
      <c r="C24" s="9">
        <f>SUM(C25:C27,C29)</f>
        <v>15686</v>
      </c>
      <c r="D24" s="68">
        <f>SUM(D25:D29)</f>
        <v>118178</v>
      </c>
      <c r="E24" s="105"/>
    </row>
    <row r="25" spans="1:5" ht="12.75">
      <c r="A25" s="181" t="s">
        <v>23</v>
      </c>
      <c r="B25" s="187">
        <v>43807</v>
      </c>
      <c r="C25" s="239"/>
      <c r="D25" s="173">
        <f>SUM(B25:C25)</f>
        <v>43807</v>
      </c>
      <c r="E25" s="105"/>
    </row>
    <row r="26" spans="1:5" ht="12.75">
      <c r="A26" s="181" t="s">
        <v>24</v>
      </c>
      <c r="B26" s="187">
        <v>7885</v>
      </c>
      <c r="C26" s="239"/>
      <c r="D26" s="173">
        <f>SUM(B26:C26)</f>
        <v>7885</v>
      </c>
      <c r="E26" s="105"/>
    </row>
    <row r="27" spans="1:5" ht="12.75">
      <c r="A27" s="181" t="s">
        <v>25</v>
      </c>
      <c r="B27" s="187">
        <v>48600</v>
      </c>
      <c r="C27" s="239"/>
      <c r="D27" s="173">
        <f>SUM(B27:C27)</f>
        <v>48600</v>
      </c>
      <c r="E27" s="105"/>
    </row>
    <row r="28" spans="1:5" ht="12.75">
      <c r="A28" s="186"/>
      <c r="B28" s="198"/>
      <c r="C28" s="198"/>
      <c r="D28" s="115"/>
      <c r="E28" s="105"/>
    </row>
    <row r="29" spans="1:5" ht="12.75">
      <c r="A29" s="186" t="s">
        <v>27</v>
      </c>
      <c r="B29" s="184">
        <f>SUM(B30:B36)</f>
        <v>2200</v>
      </c>
      <c r="C29" s="184">
        <f>SUM(C30:C35)</f>
        <v>15686</v>
      </c>
      <c r="D29" s="173">
        <f>SUM(B29:C29)</f>
        <v>17886</v>
      </c>
      <c r="E29" s="105"/>
    </row>
    <row r="30" spans="1:8" ht="14.25" customHeight="1">
      <c r="A30" s="212" t="s">
        <v>144</v>
      </c>
      <c r="B30" s="183">
        <v>2200</v>
      </c>
      <c r="C30" s="184"/>
      <c r="D30" s="185"/>
      <c r="E30" s="105"/>
      <c r="H30" s="105"/>
    </row>
    <row r="31" spans="1:8" ht="14.25" customHeight="1">
      <c r="A31" s="212" t="s">
        <v>331</v>
      </c>
      <c r="B31" s="183"/>
      <c r="C31" s="184">
        <v>9778</v>
      </c>
      <c r="D31" s="185"/>
      <c r="E31" s="105"/>
      <c r="H31" s="105"/>
    </row>
    <row r="32" spans="1:8" ht="14.25" customHeight="1">
      <c r="A32" s="212" t="s">
        <v>334</v>
      </c>
      <c r="B32" s="183"/>
      <c r="C32" s="184">
        <v>2858</v>
      </c>
      <c r="D32" s="185"/>
      <c r="E32" s="105"/>
      <c r="H32" s="105"/>
    </row>
    <row r="33" spans="1:8" ht="14.25" customHeight="1">
      <c r="A33" s="212" t="s">
        <v>521</v>
      </c>
      <c r="B33" s="183"/>
      <c r="C33" s="184"/>
      <c r="D33" s="185"/>
      <c r="E33" s="105"/>
      <c r="H33" s="105"/>
    </row>
    <row r="34" spans="1:8" ht="14.25" customHeight="1">
      <c r="A34" s="212" t="s">
        <v>332</v>
      </c>
      <c r="B34" s="183"/>
      <c r="C34" s="184">
        <v>2500</v>
      </c>
      <c r="D34" s="185"/>
      <c r="E34" s="105"/>
      <c r="H34" s="105"/>
    </row>
    <row r="35" spans="1:8" ht="14.25" customHeight="1">
      <c r="A35" s="212" t="s">
        <v>333</v>
      </c>
      <c r="B35" s="183"/>
      <c r="C35" s="184">
        <v>550</v>
      </c>
      <c r="D35" s="185"/>
      <c r="E35" s="105"/>
      <c r="H35" s="105"/>
    </row>
    <row r="36" spans="1:5" ht="12.75">
      <c r="A36" s="74"/>
      <c r="B36" s="125"/>
      <c r="C36" s="17"/>
      <c r="D36" s="18">
        <f>SUM(C36)</f>
        <v>0</v>
      </c>
      <c r="E36" s="105"/>
    </row>
    <row r="37" spans="1:5" ht="12.75">
      <c r="A37" s="19" t="s">
        <v>9</v>
      </c>
      <c r="B37" s="21">
        <f>SUM(B25:B29)</f>
        <v>102492</v>
      </c>
      <c r="C37" s="21">
        <f>SUM(C25:C29)</f>
        <v>15686</v>
      </c>
      <c r="D37" s="21">
        <f>SUM(D25:D29)</f>
        <v>118178</v>
      </c>
      <c r="E37" s="105"/>
    </row>
    <row r="38" spans="1:4" ht="12.75">
      <c r="A38" s="32"/>
      <c r="B38" s="23"/>
      <c r="C38" s="23"/>
      <c r="D38" s="24"/>
    </row>
    <row r="39" spans="1:5" ht="12.75">
      <c r="A39" s="33" t="s">
        <v>28</v>
      </c>
      <c r="B39" s="34"/>
      <c r="C39" s="35"/>
      <c r="D39" s="36">
        <f>SUM(D18)</f>
        <v>114448</v>
      </c>
      <c r="E39" s="105"/>
    </row>
    <row r="41" spans="1:2" ht="23.25" customHeight="1">
      <c r="A41" s="139" t="s">
        <v>10</v>
      </c>
      <c r="B41" s="221" t="s">
        <v>224</v>
      </c>
    </row>
    <row r="42" spans="1:3" ht="15.75" customHeight="1">
      <c r="A42" s="243" t="s">
        <v>11</v>
      </c>
      <c r="B42" s="168">
        <v>5500</v>
      </c>
      <c r="C42" s="105"/>
    </row>
    <row r="44" ht="12.75">
      <c r="A44" s="37"/>
    </row>
    <row r="45" ht="12.75">
      <c r="A45" s="37"/>
    </row>
    <row r="46" ht="12.75">
      <c r="A46" s="38"/>
    </row>
  </sheetData>
  <sheetProtection/>
  <mergeCells count="8">
    <mergeCell ref="A7:A10"/>
    <mergeCell ref="B7:D8"/>
    <mergeCell ref="A1:D1"/>
    <mergeCell ref="A2:D2"/>
    <mergeCell ref="D9:D10"/>
    <mergeCell ref="B10:C10"/>
    <mergeCell ref="C5:D5"/>
    <mergeCell ref="A4:D4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3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5.7109375" style="140" customWidth="1"/>
    <col min="2" max="2" width="13.7109375" style="140" customWidth="1"/>
    <col min="3" max="4" width="14.57421875" style="140" customWidth="1"/>
    <col min="5" max="5" width="15.7109375" style="140" customWidth="1"/>
    <col min="6" max="16384" width="9.140625" style="140" customWidth="1"/>
  </cols>
  <sheetData>
    <row r="1" spans="1:5" ht="32.25" customHeight="1">
      <c r="A1" s="593" t="s">
        <v>358</v>
      </c>
      <c r="B1" s="593"/>
      <c r="C1" s="593"/>
      <c r="D1" s="593"/>
      <c r="E1" s="593"/>
    </row>
    <row r="2" spans="1:5" ht="15.75">
      <c r="A2" s="207"/>
      <c r="B2" s="207"/>
      <c r="C2" s="207"/>
      <c r="D2" s="207"/>
      <c r="E2" s="207"/>
    </row>
    <row r="3" spans="1:8" ht="15.75">
      <c r="A3" s="207"/>
      <c r="B3" s="207"/>
      <c r="C3" s="207"/>
      <c r="D3" s="207"/>
      <c r="E3" s="269" t="s">
        <v>537</v>
      </c>
      <c r="F3" s="270"/>
      <c r="G3" s="270"/>
      <c r="H3" s="270"/>
    </row>
    <row r="4" ht="12.75">
      <c r="E4" s="204" t="s">
        <v>163</v>
      </c>
    </row>
    <row r="5" ht="12.75">
      <c r="E5" s="204"/>
    </row>
    <row r="6" spans="1:5" ht="15.75" customHeight="1">
      <c r="A6" s="594" t="s">
        <v>164</v>
      </c>
      <c r="B6" s="594" t="s">
        <v>165</v>
      </c>
      <c r="C6" s="594"/>
      <c r="D6" s="594"/>
      <c r="E6" s="594"/>
    </row>
    <row r="7" spans="1:5" ht="18.75" customHeight="1" thickBot="1">
      <c r="A7" s="595"/>
      <c r="B7" s="208" t="s">
        <v>166</v>
      </c>
      <c r="C7" s="208" t="s">
        <v>167</v>
      </c>
      <c r="D7" s="208" t="s">
        <v>169</v>
      </c>
      <c r="E7" s="208" t="s">
        <v>4</v>
      </c>
    </row>
    <row r="8" spans="1:5" ht="16.5" customHeight="1" thickTop="1">
      <c r="A8" s="288" t="s">
        <v>266</v>
      </c>
      <c r="B8" s="206">
        <v>30</v>
      </c>
      <c r="C8" s="206">
        <v>58</v>
      </c>
      <c r="D8" s="206">
        <v>0</v>
      </c>
      <c r="E8" s="206">
        <f aca="true" t="shared" si="0" ref="E8:E13">SUM(B8:C8)</f>
        <v>88</v>
      </c>
    </row>
    <row r="9" spans="1:5" ht="16.5" customHeight="1">
      <c r="A9" s="288" t="s">
        <v>265</v>
      </c>
      <c r="B9" s="318">
        <v>0</v>
      </c>
      <c r="C9" s="206">
        <v>12.5</v>
      </c>
      <c r="D9" s="206">
        <v>0</v>
      </c>
      <c r="E9" s="206">
        <f t="shared" si="0"/>
        <v>12.5</v>
      </c>
    </row>
    <row r="10" spans="1:5" ht="16.5" customHeight="1">
      <c r="A10" s="206" t="s">
        <v>171</v>
      </c>
      <c r="B10" s="318">
        <v>0</v>
      </c>
      <c r="C10" s="206">
        <v>58</v>
      </c>
      <c r="D10" s="206">
        <v>25</v>
      </c>
      <c r="E10" s="206">
        <f>SUM(B10:D10)</f>
        <v>83</v>
      </c>
    </row>
    <row r="11" spans="1:5" ht="16.5" customHeight="1">
      <c r="A11" s="209" t="s">
        <v>168</v>
      </c>
      <c r="B11" s="318">
        <v>0</v>
      </c>
      <c r="C11" s="206">
        <f>SUM(C12:C13)</f>
        <v>79</v>
      </c>
      <c r="D11" s="206">
        <v>0</v>
      </c>
      <c r="E11" s="206">
        <f>SUM(E12:E13)</f>
        <v>79</v>
      </c>
    </row>
    <row r="12" spans="1:5" ht="16.5" customHeight="1">
      <c r="A12" s="210" t="s">
        <v>288</v>
      </c>
      <c r="B12" s="318">
        <v>0</v>
      </c>
      <c r="C12" s="318">
        <v>62</v>
      </c>
      <c r="D12" s="318">
        <v>0</v>
      </c>
      <c r="E12" s="206">
        <f t="shared" si="0"/>
        <v>62</v>
      </c>
    </row>
    <row r="13" spans="1:5" ht="16.5" customHeight="1">
      <c r="A13" s="210" t="s">
        <v>170</v>
      </c>
      <c r="B13" s="318">
        <v>0</v>
      </c>
      <c r="C13" s="206">
        <v>17</v>
      </c>
      <c r="D13" s="206">
        <v>0</v>
      </c>
      <c r="E13" s="206">
        <f t="shared" si="0"/>
        <v>17</v>
      </c>
    </row>
    <row r="14" spans="1:5" ht="16.5" customHeight="1">
      <c r="A14" s="206" t="s">
        <v>172</v>
      </c>
      <c r="B14" s="318">
        <v>0</v>
      </c>
      <c r="C14" s="206">
        <v>36</v>
      </c>
      <c r="D14" s="206">
        <v>0</v>
      </c>
      <c r="E14" s="206">
        <f>SUM(B14:C14)</f>
        <v>36</v>
      </c>
    </row>
    <row r="15" spans="1:5" ht="16.5" customHeight="1">
      <c r="A15" s="211" t="s">
        <v>4</v>
      </c>
      <c r="B15" s="211">
        <f>SUM(B8:B14)</f>
        <v>30</v>
      </c>
      <c r="C15" s="211">
        <f>SUM(C8:C14)</f>
        <v>322.5</v>
      </c>
      <c r="D15" s="211">
        <f>SUM(D8:D14)</f>
        <v>25</v>
      </c>
      <c r="E15" s="211">
        <f>SUM(E8:E11,E14)</f>
        <v>298.5</v>
      </c>
    </row>
    <row r="17" ht="12.75">
      <c r="A17" s="222" t="s">
        <v>359</v>
      </c>
    </row>
    <row r="18" ht="12.75">
      <c r="A18" s="222" t="s">
        <v>360</v>
      </c>
    </row>
    <row r="19" spans="1:5" ht="12.75">
      <c r="A19" s="205"/>
      <c r="B19" s="205"/>
      <c r="C19" s="205"/>
      <c r="D19" s="205"/>
      <c r="E19" s="205"/>
    </row>
    <row r="20" spans="1:5" ht="12.75">
      <c r="A20" s="289" t="s">
        <v>285</v>
      </c>
      <c r="B20" s="319" t="s">
        <v>345</v>
      </c>
      <c r="C20" s="205"/>
      <c r="D20" s="205"/>
      <c r="E20" s="205"/>
    </row>
    <row r="21" spans="1:5" ht="12.75">
      <c r="A21" s="127" t="s">
        <v>12</v>
      </c>
      <c r="B21" s="319" t="s">
        <v>344</v>
      </c>
      <c r="C21" s="205"/>
      <c r="D21" s="205"/>
      <c r="E21" s="205"/>
    </row>
    <row r="22" spans="1:5" ht="12.75">
      <c r="A22" s="205"/>
      <c r="B22" s="205"/>
      <c r="C22" s="205"/>
      <c r="D22" s="205"/>
      <c r="E22" s="205"/>
    </row>
    <row r="23" spans="1:5" ht="12.75">
      <c r="A23" s="205"/>
      <c r="B23" s="205"/>
      <c r="C23" s="205"/>
      <c r="D23" s="205"/>
      <c r="E23" s="205"/>
    </row>
    <row r="24" spans="1:5" ht="12.75">
      <c r="A24" s="205"/>
      <c r="B24" s="205"/>
      <c r="C24" s="205"/>
      <c r="D24" s="205"/>
      <c r="E24" s="205"/>
    </row>
    <row r="25" spans="1:5" ht="12.75">
      <c r="A25" s="205"/>
      <c r="B25" s="205"/>
      <c r="C25" s="205"/>
      <c r="D25" s="205"/>
      <c r="E25" s="205"/>
    </row>
    <row r="26" spans="1:5" ht="12.75">
      <c r="A26" s="205"/>
      <c r="B26" s="205"/>
      <c r="C26" s="205"/>
      <c r="D26" s="205"/>
      <c r="E26" s="205"/>
    </row>
    <row r="27" spans="1:5" ht="12.75">
      <c r="A27" s="205"/>
      <c r="B27" s="205"/>
      <c r="C27" s="205"/>
      <c r="D27" s="205"/>
      <c r="E27" s="205"/>
    </row>
    <row r="28" spans="1:5" ht="12.75">
      <c r="A28" s="596"/>
      <c r="B28" s="596"/>
      <c r="C28" s="596"/>
      <c r="D28" s="596"/>
      <c r="E28" s="596"/>
    </row>
    <row r="29" spans="1:5" ht="12.75">
      <c r="A29" s="596"/>
      <c r="B29" s="596"/>
      <c r="C29" s="596"/>
      <c r="D29" s="596"/>
      <c r="E29" s="596"/>
    </row>
    <row r="30" spans="1:5" ht="12.75">
      <c r="A30" s="205"/>
      <c r="B30" s="205"/>
      <c r="C30" s="205"/>
      <c r="D30" s="205"/>
      <c r="E30" s="205"/>
    </row>
    <row r="31" spans="1:5" ht="12.75">
      <c r="A31" s="205"/>
      <c r="B31" s="205"/>
      <c r="C31" s="205"/>
      <c r="D31" s="205"/>
      <c r="E31" s="205"/>
    </row>
    <row r="32" spans="1:5" ht="12.75">
      <c r="A32" s="205"/>
      <c r="B32" s="205"/>
      <c r="C32" s="205"/>
      <c r="D32" s="205"/>
      <c r="E32" s="205"/>
    </row>
  </sheetData>
  <sheetProtection/>
  <mergeCells count="5">
    <mergeCell ref="A1:E1"/>
    <mergeCell ref="A6:A7"/>
    <mergeCell ref="B6:E6"/>
    <mergeCell ref="A28:E28"/>
    <mergeCell ref="A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7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3.8515625" style="140" customWidth="1"/>
    <col min="2" max="2" width="48.8515625" style="140" customWidth="1"/>
    <col min="3" max="3" width="11.7109375" style="140" customWidth="1"/>
    <col min="4" max="4" width="3.8515625" style="140" customWidth="1"/>
    <col min="5" max="5" width="51.140625" style="140" customWidth="1"/>
    <col min="6" max="6" width="12.140625" style="140" customWidth="1"/>
    <col min="7" max="16384" width="9.140625" style="140" customWidth="1"/>
  </cols>
  <sheetData>
    <row r="1" spans="1:8" ht="15.75">
      <c r="A1" s="510" t="s">
        <v>514</v>
      </c>
      <c r="B1" s="510"/>
      <c r="C1" s="510"/>
      <c r="D1" s="510"/>
      <c r="E1" s="510"/>
      <c r="F1" s="510"/>
      <c r="G1" s="510"/>
      <c r="H1" s="510"/>
    </row>
    <row r="2" spans="2:6" ht="15.75">
      <c r="B2" s="510"/>
      <c r="C2" s="510"/>
      <c r="D2" s="510"/>
      <c r="E2" s="510"/>
      <c r="F2" s="510"/>
    </row>
    <row r="3" spans="2:6" ht="12.75">
      <c r="B3" s="324"/>
      <c r="C3" s="324"/>
      <c r="D3" s="324"/>
      <c r="E3" s="324"/>
      <c r="F3" s="325" t="s">
        <v>538</v>
      </c>
    </row>
    <row r="4" spans="2:6" ht="12.75">
      <c r="B4" s="324"/>
      <c r="C4" s="324"/>
      <c r="D4" s="324"/>
      <c r="E4" s="324"/>
      <c r="F4" s="325" t="s">
        <v>0</v>
      </c>
    </row>
    <row r="5" spans="2:6" ht="12.75">
      <c r="B5" s="324"/>
      <c r="C5" s="324"/>
      <c r="D5" s="324"/>
      <c r="E5" s="325"/>
      <c r="F5" s="324"/>
    </row>
    <row r="6" spans="1:6" ht="12.75" customHeight="1">
      <c r="A6" s="597"/>
      <c r="B6" s="597" t="s">
        <v>372</v>
      </c>
      <c r="C6" s="599" t="s">
        <v>224</v>
      </c>
      <c r="D6" s="326"/>
      <c r="E6" s="601" t="s">
        <v>373</v>
      </c>
      <c r="F6" s="599" t="s">
        <v>224</v>
      </c>
    </row>
    <row r="7" spans="1:6" ht="12.75">
      <c r="A7" s="598"/>
      <c r="B7" s="598"/>
      <c r="C7" s="600"/>
      <c r="D7" s="327"/>
      <c r="E7" s="602"/>
      <c r="F7" s="600"/>
    </row>
    <row r="8" spans="1:7" ht="13.5" customHeight="1">
      <c r="A8" s="328" t="s">
        <v>374</v>
      </c>
      <c r="B8" s="329" t="s">
        <v>375</v>
      </c>
      <c r="C8" s="330">
        <v>603850</v>
      </c>
      <c r="D8" s="330" t="s">
        <v>376</v>
      </c>
      <c r="E8" s="331" t="s">
        <v>377</v>
      </c>
      <c r="F8" s="332">
        <v>1076631</v>
      </c>
      <c r="G8" s="333"/>
    </row>
    <row r="9" spans="1:7" ht="12.75" customHeight="1">
      <c r="A9" s="334"/>
      <c r="B9" s="335" t="s">
        <v>378</v>
      </c>
      <c r="C9" s="336">
        <v>445764</v>
      </c>
      <c r="D9" s="337" t="s">
        <v>379</v>
      </c>
      <c r="E9" s="338" t="s">
        <v>380</v>
      </c>
      <c r="F9" s="339">
        <v>209331</v>
      </c>
      <c r="G9" s="333"/>
    </row>
    <row r="10" spans="1:7" ht="12.75" customHeight="1">
      <c r="A10" s="334"/>
      <c r="B10" s="335" t="s">
        <v>381</v>
      </c>
      <c r="C10" s="336">
        <v>158086</v>
      </c>
      <c r="D10" s="340" t="s">
        <v>382</v>
      </c>
      <c r="E10" s="341" t="s">
        <v>383</v>
      </c>
      <c r="F10" s="339">
        <v>788956</v>
      </c>
      <c r="G10" s="333"/>
    </row>
    <row r="11" spans="1:7" ht="12.75" customHeight="1">
      <c r="A11" s="342" t="s">
        <v>384</v>
      </c>
      <c r="B11" s="343" t="s">
        <v>385</v>
      </c>
      <c r="C11" s="340">
        <v>985758</v>
      </c>
      <c r="D11" s="340" t="s">
        <v>386</v>
      </c>
      <c r="E11" s="344" t="s">
        <v>387</v>
      </c>
      <c r="F11" s="339">
        <v>26000</v>
      </c>
      <c r="G11" s="333"/>
    </row>
    <row r="12" spans="1:6" ht="12.75" customHeight="1">
      <c r="A12" s="345" t="s">
        <v>388</v>
      </c>
      <c r="B12" s="346" t="s">
        <v>389</v>
      </c>
      <c r="C12" s="340">
        <v>1545300</v>
      </c>
      <c r="D12" s="340" t="s">
        <v>390</v>
      </c>
      <c r="E12" s="338" t="s">
        <v>391</v>
      </c>
      <c r="F12" s="339">
        <v>2429540</v>
      </c>
    </row>
    <row r="13" spans="1:6" ht="12.75" customHeight="1">
      <c r="A13" s="334" t="s">
        <v>392</v>
      </c>
      <c r="B13" s="347" t="s">
        <v>393</v>
      </c>
      <c r="C13" s="340">
        <v>275988</v>
      </c>
      <c r="D13" s="340"/>
      <c r="E13" s="348" t="s">
        <v>394</v>
      </c>
      <c r="F13" s="349">
        <v>223766</v>
      </c>
    </row>
    <row r="14" spans="1:6" ht="12.75" customHeight="1">
      <c r="A14" s="342" t="s">
        <v>395</v>
      </c>
      <c r="B14" s="343" t="s">
        <v>396</v>
      </c>
      <c r="C14" s="340">
        <v>5000</v>
      </c>
      <c r="D14" s="340"/>
      <c r="E14" s="348" t="s">
        <v>397</v>
      </c>
      <c r="F14" s="350">
        <v>47655</v>
      </c>
    </row>
    <row r="15" spans="1:6" ht="12.75" customHeight="1">
      <c r="A15" s="342" t="s">
        <v>398</v>
      </c>
      <c r="B15" s="343" t="s">
        <v>399</v>
      </c>
      <c r="C15" s="340">
        <v>0</v>
      </c>
      <c r="D15" s="340"/>
      <c r="E15" s="348" t="s">
        <v>400</v>
      </c>
      <c r="F15" s="349">
        <v>40453</v>
      </c>
    </row>
    <row r="16" spans="1:8" ht="12.75" customHeight="1">
      <c r="A16" s="351" t="s">
        <v>401</v>
      </c>
      <c r="B16" s="352" t="s">
        <v>402</v>
      </c>
      <c r="C16" s="340">
        <v>16807</v>
      </c>
      <c r="D16" s="340"/>
      <c r="E16" s="353" t="s">
        <v>403</v>
      </c>
      <c r="F16" s="349">
        <v>2117666</v>
      </c>
      <c r="H16" s="333"/>
    </row>
    <row r="17" spans="1:8" ht="12.75" customHeight="1">
      <c r="A17" s="351"/>
      <c r="B17" s="352"/>
      <c r="C17" s="340"/>
      <c r="D17" s="340" t="s">
        <v>404</v>
      </c>
      <c r="E17" s="338" t="s">
        <v>405</v>
      </c>
      <c r="F17" s="339">
        <v>1769123</v>
      </c>
      <c r="H17" s="333"/>
    </row>
    <row r="18" spans="1:6" ht="12.75" customHeight="1">
      <c r="A18" s="351"/>
      <c r="B18" s="352"/>
      <c r="C18" s="340"/>
      <c r="D18" s="340" t="s">
        <v>406</v>
      </c>
      <c r="E18" s="341" t="s">
        <v>407</v>
      </c>
      <c r="F18" s="339">
        <v>131659</v>
      </c>
    </row>
    <row r="19" spans="1:6" ht="12.75" customHeight="1">
      <c r="A19" s="351"/>
      <c r="B19" s="352"/>
      <c r="C19" s="340"/>
      <c r="D19" s="340" t="s">
        <v>408</v>
      </c>
      <c r="E19" s="338" t="s">
        <v>409</v>
      </c>
      <c r="F19" s="339">
        <v>114337</v>
      </c>
    </row>
    <row r="20" spans="1:6" ht="12.75" customHeight="1">
      <c r="A20" s="351"/>
      <c r="B20" s="352"/>
      <c r="C20" s="340"/>
      <c r="D20" s="340"/>
      <c r="E20" s="348" t="s">
        <v>410</v>
      </c>
      <c r="F20" s="350">
        <v>0</v>
      </c>
    </row>
    <row r="21" spans="1:6" ht="12.75" customHeight="1">
      <c r="A21" s="351"/>
      <c r="B21" s="352"/>
      <c r="C21" s="340"/>
      <c r="D21" s="340"/>
      <c r="E21" s="348" t="s">
        <v>411</v>
      </c>
      <c r="F21" s="350">
        <v>14280</v>
      </c>
    </row>
    <row r="22" spans="1:6" ht="12.75" customHeight="1">
      <c r="A22" s="351"/>
      <c r="B22" s="352"/>
      <c r="C22" s="336"/>
      <c r="D22" s="336"/>
      <c r="E22" s="348" t="s">
        <v>412</v>
      </c>
      <c r="F22" s="350">
        <v>100057</v>
      </c>
    </row>
    <row r="23" spans="1:6" ht="12.75" customHeight="1">
      <c r="A23" s="351"/>
      <c r="B23" s="352" t="s">
        <v>413</v>
      </c>
      <c r="C23" s="340">
        <f>SUM(C8,C12,C13,C15)</f>
        <v>2425138</v>
      </c>
      <c r="D23" s="354"/>
      <c r="E23" s="355" t="s">
        <v>414</v>
      </c>
      <c r="F23" s="339">
        <f>SUM(F8:F12)</f>
        <v>4530458</v>
      </c>
    </row>
    <row r="24" spans="1:6" ht="12.75" customHeight="1">
      <c r="A24" s="351"/>
      <c r="B24" s="352" t="s">
        <v>415</v>
      </c>
      <c r="C24" s="340">
        <f>SUM(C11,C14,C16)</f>
        <v>1007565</v>
      </c>
      <c r="D24" s="354"/>
      <c r="E24" s="355" t="s">
        <v>416</v>
      </c>
      <c r="F24" s="339">
        <f>SUM(F17:F19)</f>
        <v>2015119</v>
      </c>
    </row>
    <row r="25" spans="1:6" ht="12.75" customHeight="1">
      <c r="A25" s="351"/>
      <c r="B25" s="356" t="s">
        <v>417</v>
      </c>
      <c r="C25" s="357">
        <f>SUM(C23:C24)</f>
        <v>3432703</v>
      </c>
      <c r="D25" s="354"/>
      <c r="E25" s="358" t="s">
        <v>418</v>
      </c>
      <c r="F25" s="359">
        <f>SUM(F23:F24)</f>
        <v>6545577</v>
      </c>
    </row>
    <row r="26" spans="1:6" ht="12.75" customHeight="1">
      <c r="A26" s="351"/>
      <c r="B26" s="352"/>
      <c r="C26" s="336"/>
      <c r="D26" s="354"/>
      <c r="E26" s="355"/>
      <c r="F26" s="350"/>
    </row>
    <row r="27" spans="1:6" ht="12.75" customHeight="1">
      <c r="A27" s="351"/>
      <c r="B27" s="352"/>
      <c r="C27" s="336"/>
      <c r="D27" s="354"/>
      <c r="E27" s="360" t="s">
        <v>419</v>
      </c>
      <c r="F27" s="361">
        <f>SUM(F28:F30)</f>
        <v>2975690</v>
      </c>
    </row>
    <row r="28" spans="1:6" ht="12.75" customHeight="1">
      <c r="A28" s="351"/>
      <c r="B28" s="352"/>
      <c r="C28" s="336"/>
      <c r="D28" s="354"/>
      <c r="E28" s="348" t="s">
        <v>420</v>
      </c>
      <c r="F28" s="350">
        <v>1387918</v>
      </c>
    </row>
    <row r="29" spans="1:6" ht="12.75" customHeight="1">
      <c r="A29" s="351"/>
      <c r="B29" s="352"/>
      <c r="C29" s="336"/>
      <c r="D29" s="336"/>
      <c r="E29" s="348" t="s">
        <v>421</v>
      </c>
      <c r="F29" s="350">
        <v>0</v>
      </c>
    </row>
    <row r="30" spans="1:6" ht="12.75" customHeight="1">
      <c r="A30" s="351"/>
      <c r="B30" s="352"/>
      <c r="C30" s="336"/>
      <c r="D30" s="336"/>
      <c r="E30" s="348" t="s">
        <v>422</v>
      </c>
      <c r="F30" s="350">
        <v>1587772</v>
      </c>
    </row>
    <row r="31" spans="1:6" ht="12.75" customHeight="1">
      <c r="A31" s="351"/>
      <c r="B31" s="352"/>
      <c r="C31" s="336"/>
      <c r="D31" s="336"/>
      <c r="E31" s="362"/>
      <c r="F31" s="350"/>
    </row>
    <row r="32" spans="1:6" ht="12.75" customHeight="1">
      <c r="A32" s="351"/>
      <c r="B32" s="352"/>
      <c r="C32" s="336"/>
      <c r="D32" s="336"/>
      <c r="E32" s="338" t="s">
        <v>423</v>
      </c>
      <c r="F32" s="363">
        <f>SUM(F33:F34)</f>
        <v>9521267</v>
      </c>
    </row>
    <row r="33" spans="1:6" ht="12.75" customHeight="1">
      <c r="A33" s="351"/>
      <c r="B33" s="352"/>
      <c r="C33" s="336"/>
      <c r="D33" s="336"/>
      <c r="E33" s="348" t="s">
        <v>424</v>
      </c>
      <c r="F33" s="350">
        <f>SUM(F23,F30)</f>
        <v>6118230</v>
      </c>
    </row>
    <row r="34" spans="1:6" ht="12.75" customHeight="1">
      <c r="A34" s="351"/>
      <c r="B34" s="356" t="s">
        <v>425</v>
      </c>
      <c r="C34" s="357">
        <f>SUM(C35,C38:C39)</f>
        <v>6088564</v>
      </c>
      <c r="D34" s="336"/>
      <c r="E34" s="348" t="s">
        <v>426</v>
      </c>
      <c r="F34" s="350">
        <f>SUM(F24,F28)</f>
        <v>3403037</v>
      </c>
    </row>
    <row r="35" spans="1:6" ht="12.75" customHeight="1">
      <c r="A35" s="351"/>
      <c r="B35" s="352" t="s">
        <v>427</v>
      </c>
      <c r="C35" s="340">
        <f>SUM(C36:C37)</f>
        <v>4500792</v>
      </c>
      <c r="D35" s="336"/>
      <c r="E35" s="344" t="s">
        <v>428</v>
      </c>
      <c r="F35" s="363">
        <f>SUM(F36:F37)</f>
        <v>0</v>
      </c>
    </row>
    <row r="36" spans="1:6" ht="12.75" customHeight="1">
      <c r="A36" s="351"/>
      <c r="B36" s="364" t="s">
        <v>429</v>
      </c>
      <c r="C36" s="336">
        <v>1866240</v>
      </c>
      <c r="D36" s="336"/>
      <c r="E36" s="348" t="s">
        <v>424</v>
      </c>
      <c r="F36" s="350">
        <f>C41-F33</f>
        <v>529232</v>
      </c>
    </row>
    <row r="37" spans="1:6" ht="12.75" customHeight="1">
      <c r="A37" s="351"/>
      <c r="B37" s="364" t="s">
        <v>430</v>
      </c>
      <c r="C37" s="336">
        <v>2634552</v>
      </c>
      <c r="D37" s="336"/>
      <c r="E37" s="348" t="s">
        <v>426</v>
      </c>
      <c r="F37" s="350">
        <f>C42-F34</f>
        <v>-529232</v>
      </c>
    </row>
    <row r="38" spans="1:6" ht="12.75" customHeight="1">
      <c r="A38" s="351"/>
      <c r="B38" s="352" t="s">
        <v>431</v>
      </c>
      <c r="C38" s="336">
        <v>0</v>
      </c>
      <c r="D38" s="336"/>
      <c r="E38" s="362"/>
      <c r="F38" s="350"/>
    </row>
    <row r="39" spans="1:6" ht="12.75" customHeight="1">
      <c r="A39" s="351"/>
      <c r="B39" s="352" t="s">
        <v>432</v>
      </c>
      <c r="C39" s="336">
        <v>1587772</v>
      </c>
      <c r="D39" s="336"/>
      <c r="E39" s="362"/>
      <c r="F39" s="350"/>
    </row>
    <row r="40" spans="1:6" ht="12.75" customHeight="1">
      <c r="A40" s="351"/>
      <c r="B40" s="356" t="s">
        <v>125</v>
      </c>
      <c r="C40" s="357">
        <f>SUM(C25,C34)</f>
        <v>9521267</v>
      </c>
      <c r="D40" s="336"/>
      <c r="E40" s="365" t="s">
        <v>433</v>
      </c>
      <c r="F40" s="359">
        <f>SUM(F25,F27)</f>
        <v>9521267</v>
      </c>
    </row>
    <row r="41" spans="1:6" ht="12.75" customHeight="1">
      <c r="A41" s="351"/>
      <c r="B41" s="366" t="s">
        <v>434</v>
      </c>
      <c r="C41" s="336">
        <f>SUM(C37,C23,C39)</f>
        <v>6647462</v>
      </c>
      <c r="D41" s="354"/>
      <c r="E41" s="353" t="s">
        <v>435</v>
      </c>
      <c r="F41" s="350">
        <f>F33</f>
        <v>6118230</v>
      </c>
    </row>
    <row r="42" spans="1:6" ht="12.75" customHeight="1">
      <c r="A42" s="367"/>
      <c r="B42" s="368" t="s">
        <v>436</v>
      </c>
      <c r="C42" s="369">
        <f>SUM(C24,C36)</f>
        <v>2873805</v>
      </c>
      <c r="D42" s="369"/>
      <c r="E42" s="370" t="s">
        <v>437</v>
      </c>
      <c r="F42" s="371">
        <f>F34</f>
        <v>3403037</v>
      </c>
    </row>
    <row r="43" spans="1:6" ht="12.75" customHeight="1">
      <c r="A43" s="372"/>
      <c r="C43" s="373"/>
      <c r="D43" s="373"/>
      <c r="E43" s="374" t="s">
        <v>438</v>
      </c>
      <c r="F43" s="375">
        <f>C41-F41</f>
        <v>529232</v>
      </c>
    </row>
    <row r="44" spans="1:6" ht="12.75" customHeight="1">
      <c r="A44" s="376"/>
      <c r="C44" s="373"/>
      <c r="D44" s="373"/>
      <c r="E44" s="377" t="s">
        <v>439</v>
      </c>
      <c r="F44" s="378">
        <f>C42-F42</f>
        <v>-529232</v>
      </c>
    </row>
    <row r="45" ht="12.75">
      <c r="C45" s="333"/>
    </row>
    <row r="46" spans="3:8" ht="12.75">
      <c r="C46" s="333"/>
      <c r="F46" s="333"/>
      <c r="G46" s="333"/>
      <c r="H46" s="333"/>
    </row>
    <row r="47" spans="2:5" ht="12.75">
      <c r="B47" s="333"/>
      <c r="E47" s="333"/>
    </row>
  </sheetData>
  <sheetProtection/>
  <mergeCells count="7">
    <mergeCell ref="A1:H1"/>
    <mergeCell ref="B2:F2"/>
    <mergeCell ref="A6:A7"/>
    <mergeCell ref="B6:B7"/>
    <mergeCell ref="C6:C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C2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0.140625" style="140" customWidth="1"/>
    <col min="2" max="2" width="14.00390625" style="140" customWidth="1"/>
    <col min="3" max="3" width="0" style="140" hidden="1" customWidth="1"/>
    <col min="4" max="16384" width="9.140625" style="140" customWidth="1"/>
  </cols>
  <sheetData>
    <row r="1" spans="1:2" ht="36.75" customHeight="1">
      <c r="A1" s="603" t="s">
        <v>515</v>
      </c>
      <c r="B1" s="603"/>
    </row>
    <row r="2" spans="1:2" ht="12.75">
      <c r="A2" s="379"/>
      <c r="B2" s="379"/>
    </row>
    <row r="3" spans="1:2" ht="12.75">
      <c r="A3" s="379"/>
      <c r="B3" s="379"/>
    </row>
    <row r="4" spans="1:2" ht="12.75">
      <c r="A4" s="379"/>
      <c r="B4" s="379"/>
    </row>
    <row r="5" ht="12.75">
      <c r="B5" s="204" t="s">
        <v>539</v>
      </c>
    </row>
    <row r="6" ht="12.75">
      <c r="B6" s="204" t="s">
        <v>440</v>
      </c>
    </row>
    <row r="8" spans="1:2" ht="25.5">
      <c r="A8" s="380" t="s">
        <v>1</v>
      </c>
      <c r="B8" s="381" t="s">
        <v>224</v>
      </c>
    </row>
    <row r="9" spans="1:2" ht="30" customHeight="1">
      <c r="A9" s="382" t="s">
        <v>441</v>
      </c>
      <c r="B9" s="383"/>
    </row>
    <row r="10" spans="1:3" ht="12.75">
      <c r="A10" s="384" t="s">
        <v>442</v>
      </c>
      <c r="B10" s="231">
        <v>4479</v>
      </c>
      <c r="C10" s="333">
        <v>4066</v>
      </c>
    </row>
    <row r="11" spans="1:3" ht="12.75">
      <c r="A11" s="384" t="s">
        <v>443</v>
      </c>
      <c r="B11" s="231">
        <v>31730</v>
      </c>
      <c r="C11" s="333">
        <v>34109</v>
      </c>
    </row>
    <row r="12" spans="1:3" ht="25.5" customHeight="1">
      <c r="A12" s="385" t="s">
        <v>444</v>
      </c>
      <c r="B12" s="231"/>
      <c r="C12" s="333"/>
    </row>
    <row r="13" spans="1:3" ht="12.75">
      <c r="A13" s="384" t="s">
        <v>445</v>
      </c>
      <c r="B13" s="231">
        <v>13920</v>
      </c>
      <c r="C13" s="333">
        <v>13813</v>
      </c>
    </row>
    <row r="14" spans="1:3" ht="12.75">
      <c r="A14" s="229" t="s">
        <v>446</v>
      </c>
      <c r="B14" s="231">
        <v>1773</v>
      </c>
      <c r="C14" s="333">
        <v>1236</v>
      </c>
    </row>
    <row r="15" spans="1:3" ht="12.75">
      <c r="A15" s="229" t="s">
        <v>447</v>
      </c>
      <c r="B15" s="231">
        <v>5801</v>
      </c>
      <c r="C15" s="333">
        <v>3470</v>
      </c>
    </row>
    <row r="16" spans="1:3" ht="18" customHeight="1">
      <c r="A16" s="386" t="s">
        <v>448</v>
      </c>
      <c r="B16" s="387">
        <v>0</v>
      </c>
      <c r="C16" s="140">
        <v>0</v>
      </c>
    </row>
    <row r="17" spans="1:3" ht="17.25" customHeight="1">
      <c r="A17" s="385" t="s">
        <v>449</v>
      </c>
      <c r="B17" s="388"/>
      <c r="C17" s="333">
        <v>0</v>
      </c>
    </row>
    <row r="18" spans="1:3" ht="16.5" customHeight="1">
      <c r="A18" s="389" t="s">
        <v>450</v>
      </c>
      <c r="B18" s="604">
        <v>1097</v>
      </c>
      <c r="C18" s="333"/>
    </row>
    <row r="19" spans="1:3" ht="13.5" customHeight="1">
      <c r="A19" s="390" t="s">
        <v>451</v>
      </c>
      <c r="B19" s="605"/>
      <c r="C19" s="333"/>
    </row>
    <row r="20" spans="1:3" ht="14.25" customHeight="1">
      <c r="A20" s="386" t="s">
        <v>452</v>
      </c>
      <c r="B20" s="388">
        <v>975</v>
      </c>
      <c r="C20" s="333"/>
    </row>
    <row r="21" spans="1:3" ht="12.75">
      <c r="A21" s="391" t="s">
        <v>453</v>
      </c>
      <c r="B21" s="231">
        <v>0</v>
      </c>
      <c r="C21" s="333"/>
    </row>
    <row r="22" spans="1:3" ht="18.75" customHeight="1">
      <c r="A22" s="392" t="s">
        <v>454</v>
      </c>
      <c r="B22" s="393">
        <f>SUM(B10:B11,B13:B15,B16:B17,B18:B20)</f>
        <v>59775</v>
      </c>
      <c r="C22" s="333">
        <v>60829</v>
      </c>
    </row>
  </sheetData>
  <sheetProtection/>
  <mergeCells count="2">
    <mergeCell ref="A1:B1"/>
    <mergeCell ref="B18:B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"/>
  <sheetViews>
    <sheetView view="pageBreakPreview" zoomScaleNormal="80" zoomScaleSheetLayoutView="100" workbookViewId="0" topLeftCell="A1">
      <selection activeCell="N4" sqref="N4"/>
    </sheetView>
  </sheetViews>
  <sheetFormatPr defaultColWidth="9.140625" defaultRowHeight="12.75"/>
  <cols>
    <col min="1" max="1" width="35.28125" style="395" customWidth="1"/>
    <col min="2" max="2" width="9.421875" style="395" customWidth="1"/>
    <col min="3" max="4" width="9.57421875" style="395" customWidth="1"/>
    <col min="5" max="8" width="9.7109375" style="395" bestFit="1" customWidth="1"/>
    <col min="9" max="9" width="10.00390625" style="395" bestFit="1" customWidth="1"/>
    <col min="10" max="12" width="9.7109375" style="395" bestFit="1" customWidth="1"/>
    <col min="13" max="13" width="10.00390625" style="395" bestFit="1" customWidth="1"/>
    <col min="14" max="14" width="10.140625" style="395" bestFit="1" customWidth="1"/>
    <col min="15" max="16384" width="9.140625" style="395" customWidth="1"/>
  </cols>
  <sheetData>
    <row r="1" spans="1:14" ht="18.75">
      <c r="A1" s="606" t="s">
        <v>516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606"/>
    </row>
    <row r="2" spans="1:14" ht="18.75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</row>
    <row r="3" spans="1:14" ht="12.75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N3" s="397" t="s">
        <v>540</v>
      </c>
    </row>
    <row r="4" spans="1:14" ht="12.75">
      <c r="A4" s="398" t="s">
        <v>6</v>
      </c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400"/>
      <c r="N4" s="400" t="s">
        <v>0</v>
      </c>
    </row>
    <row r="5" spans="1:14" ht="9.7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</row>
    <row r="6" spans="1:14" ht="23.25" customHeight="1" thickBot="1">
      <c r="A6" s="402" t="s">
        <v>1</v>
      </c>
      <c r="B6" s="402" t="s">
        <v>455</v>
      </c>
      <c r="C6" s="402" t="s">
        <v>456</v>
      </c>
      <c r="D6" s="402" t="s">
        <v>457</v>
      </c>
      <c r="E6" s="402" t="s">
        <v>458</v>
      </c>
      <c r="F6" s="402" t="s">
        <v>459</v>
      </c>
      <c r="G6" s="402" t="s">
        <v>460</v>
      </c>
      <c r="H6" s="402" t="s">
        <v>461</v>
      </c>
      <c r="I6" s="402" t="s">
        <v>462</v>
      </c>
      <c r="J6" s="402" t="s">
        <v>463</v>
      </c>
      <c r="K6" s="402" t="s">
        <v>464</v>
      </c>
      <c r="L6" s="402" t="s">
        <v>465</v>
      </c>
      <c r="M6" s="402" t="s">
        <v>466</v>
      </c>
      <c r="N6" s="402" t="s">
        <v>4</v>
      </c>
    </row>
    <row r="7" spans="1:14" ht="13.5" thickTop="1">
      <c r="A7" s="403" t="s">
        <v>467</v>
      </c>
      <c r="B7" s="404">
        <f aca="true" t="shared" si="0" ref="B7:N7">SUM(B11:B16,B8)</f>
        <v>267707</v>
      </c>
      <c r="C7" s="404">
        <f t="shared" si="0"/>
        <v>207051</v>
      </c>
      <c r="D7" s="404">
        <f t="shared" si="0"/>
        <v>599573</v>
      </c>
      <c r="E7" s="404">
        <f t="shared" si="0"/>
        <v>223436</v>
      </c>
      <c r="F7" s="404">
        <f t="shared" si="0"/>
        <v>466773</v>
      </c>
      <c r="G7" s="404">
        <f t="shared" si="0"/>
        <v>271746</v>
      </c>
      <c r="H7" s="404">
        <f t="shared" si="0"/>
        <v>66893</v>
      </c>
      <c r="I7" s="404">
        <f t="shared" si="0"/>
        <v>69416</v>
      </c>
      <c r="J7" s="404">
        <f t="shared" si="0"/>
        <v>434088</v>
      </c>
      <c r="K7" s="404">
        <f t="shared" si="0"/>
        <v>153986</v>
      </c>
      <c r="L7" s="404">
        <f t="shared" si="0"/>
        <v>86731</v>
      </c>
      <c r="M7" s="404">
        <f t="shared" si="0"/>
        <v>424386</v>
      </c>
      <c r="N7" s="404">
        <f t="shared" si="0"/>
        <v>3271786</v>
      </c>
    </row>
    <row r="8" spans="1:14" ht="12.75">
      <c r="A8" s="405" t="s">
        <v>468</v>
      </c>
      <c r="B8" s="406">
        <f>SUM(B9:B10)</f>
        <v>19372</v>
      </c>
      <c r="C8" s="406">
        <f aca="true" t="shared" si="1" ref="C8:M8">SUM(C9:C10)</f>
        <v>52456</v>
      </c>
      <c r="D8" s="406">
        <f t="shared" si="1"/>
        <v>52456</v>
      </c>
      <c r="E8" s="406">
        <f t="shared" si="1"/>
        <v>52456</v>
      </c>
      <c r="F8" s="406">
        <f t="shared" si="1"/>
        <v>52456</v>
      </c>
      <c r="G8" s="406">
        <f t="shared" si="1"/>
        <v>52456</v>
      </c>
      <c r="H8" s="406">
        <f t="shared" si="1"/>
        <v>52456</v>
      </c>
      <c r="I8" s="406">
        <f t="shared" si="1"/>
        <v>56186</v>
      </c>
      <c r="J8" s="406">
        <f t="shared" si="1"/>
        <v>52758</v>
      </c>
      <c r="K8" s="406">
        <f t="shared" si="1"/>
        <v>52456</v>
      </c>
      <c r="L8" s="406">
        <f t="shared" si="1"/>
        <v>54186</v>
      </c>
      <c r="M8" s="406">
        <f t="shared" si="1"/>
        <v>54156</v>
      </c>
      <c r="N8" s="407">
        <f aca="true" t="shared" si="2" ref="N8:N19">SUM(B8:M8)</f>
        <v>603850</v>
      </c>
    </row>
    <row r="9" spans="1:14" ht="12.75" customHeight="1">
      <c r="A9" s="408" t="s">
        <v>469</v>
      </c>
      <c r="B9" s="406">
        <v>6820</v>
      </c>
      <c r="C9" s="406">
        <v>39904</v>
      </c>
      <c r="D9" s="406">
        <v>39904</v>
      </c>
      <c r="E9" s="406">
        <v>39904</v>
      </c>
      <c r="F9" s="406">
        <v>39904</v>
      </c>
      <c r="G9" s="406">
        <v>39904</v>
      </c>
      <c r="H9" s="406">
        <v>39904</v>
      </c>
      <c r="I9" s="406">
        <v>39904</v>
      </c>
      <c r="J9" s="406">
        <v>39904</v>
      </c>
      <c r="K9" s="406">
        <v>39904</v>
      </c>
      <c r="L9" s="406">
        <v>39904</v>
      </c>
      <c r="M9" s="406">
        <v>39904</v>
      </c>
      <c r="N9" s="407">
        <f t="shared" si="2"/>
        <v>445764</v>
      </c>
    </row>
    <row r="10" spans="1:14" ht="12.75">
      <c r="A10" s="406" t="s">
        <v>470</v>
      </c>
      <c r="B10" s="406">
        <v>12552</v>
      </c>
      <c r="C10" s="406">
        <v>12552</v>
      </c>
      <c r="D10" s="406">
        <v>12552</v>
      </c>
      <c r="E10" s="406">
        <v>12552</v>
      </c>
      <c r="F10" s="406">
        <v>12552</v>
      </c>
      <c r="G10" s="406">
        <v>12552</v>
      </c>
      <c r="H10" s="406">
        <v>12552</v>
      </c>
      <c r="I10" s="406">
        <v>16282</v>
      </c>
      <c r="J10" s="406">
        <v>12854</v>
      </c>
      <c r="K10" s="406">
        <v>12552</v>
      </c>
      <c r="L10" s="406">
        <v>14282</v>
      </c>
      <c r="M10" s="406">
        <v>14252</v>
      </c>
      <c r="N10" s="407">
        <f t="shared" si="2"/>
        <v>158086</v>
      </c>
    </row>
    <row r="11" spans="1:14" ht="12.75">
      <c r="A11" s="406" t="s">
        <v>471</v>
      </c>
      <c r="B11" s="406">
        <v>224787</v>
      </c>
      <c r="C11" s="406">
        <v>142787</v>
      </c>
      <c r="D11" s="406">
        <v>117787</v>
      </c>
      <c r="E11" s="406">
        <v>41750</v>
      </c>
      <c r="F11" s="406">
        <v>254787</v>
      </c>
      <c r="G11" s="406">
        <v>203860</v>
      </c>
      <c r="H11" s="406"/>
      <c r="I11" s="406"/>
      <c r="J11" s="406"/>
      <c r="K11" s="406"/>
      <c r="L11" s="406"/>
      <c r="M11" s="406"/>
      <c r="N11" s="407">
        <f t="shared" si="2"/>
        <v>985758</v>
      </c>
    </row>
    <row r="12" spans="1:14" ht="13.5" customHeight="1">
      <c r="A12" s="409" t="s">
        <v>472</v>
      </c>
      <c r="B12" s="406">
        <v>14222</v>
      </c>
      <c r="C12" s="406">
        <v>2478</v>
      </c>
      <c r="D12" s="406">
        <v>420000</v>
      </c>
      <c r="E12" s="406">
        <v>118900</v>
      </c>
      <c r="F12" s="406">
        <v>149000</v>
      </c>
      <c r="G12" s="406">
        <v>3900</v>
      </c>
      <c r="H12" s="406">
        <v>3900</v>
      </c>
      <c r="I12" s="406">
        <v>3900</v>
      </c>
      <c r="J12" s="406">
        <v>372000</v>
      </c>
      <c r="K12" s="406">
        <v>92200</v>
      </c>
      <c r="L12" s="406">
        <v>3900</v>
      </c>
      <c r="M12" s="406">
        <v>360900</v>
      </c>
      <c r="N12" s="407">
        <f t="shared" si="2"/>
        <v>1545300</v>
      </c>
    </row>
    <row r="13" spans="1:14" ht="12.75">
      <c r="A13" s="406" t="s">
        <v>473</v>
      </c>
      <c r="B13" s="406">
        <v>7976</v>
      </c>
      <c r="C13" s="406">
        <v>7980</v>
      </c>
      <c r="D13" s="406">
        <v>7980</v>
      </c>
      <c r="E13" s="406">
        <v>7980</v>
      </c>
      <c r="F13" s="406">
        <v>7980</v>
      </c>
      <c r="G13" s="406">
        <v>7980</v>
      </c>
      <c r="H13" s="406">
        <v>7980</v>
      </c>
      <c r="I13" s="406">
        <v>7980</v>
      </c>
      <c r="J13" s="406">
        <v>7980</v>
      </c>
      <c r="K13" s="406">
        <v>7980</v>
      </c>
      <c r="L13" s="406">
        <v>27295</v>
      </c>
      <c r="M13" s="406">
        <v>7980</v>
      </c>
      <c r="N13" s="407">
        <f t="shared" si="2"/>
        <v>115071</v>
      </c>
    </row>
    <row r="14" spans="1:14" ht="12.75">
      <c r="A14" s="406" t="s">
        <v>474</v>
      </c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406"/>
      <c r="M14" s="406"/>
      <c r="N14" s="407">
        <f t="shared" si="2"/>
        <v>0</v>
      </c>
    </row>
    <row r="15" spans="1:14" ht="12.75">
      <c r="A15" s="406" t="s">
        <v>520</v>
      </c>
      <c r="B15" s="406"/>
      <c r="C15" s="406"/>
      <c r="D15" s="406"/>
      <c r="E15" s="406">
        <v>1000</v>
      </c>
      <c r="F15" s="406">
        <v>1000</v>
      </c>
      <c r="G15" s="406">
        <v>2000</v>
      </c>
      <c r="H15" s="406">
        <v>1000</v>
      </c>
      <c r="I15" s="406"/>
      <c r="J15" s="406"/>
      <c r="K15" s="406"/>
      <c r="L15" s="406"/>
      <c r="M15" s="406"/>
      <c r="N15" s="407">
        <f t="shared" si="2"/>
        <v>5000</v>
      </c>
    </row>
    <row r="16" spans="1:14" ht="12.75">
      <c r="A16" s="406" t="s">
        <v>475</v>
      </c>
      <c r="B16" s="406">
        <v>1350</v>
      </c>
      <c r="C16" s="406">
        <v>1350</v>
      </c>
      <c r="D16" s="406">
        <v>1350</v>
      </c>
      <c r="E16" s="406">
        <v>1350</v>
      </c>
      <c r="F16" s="406">
        <v>1550</v>
      </c>
      <c r="G16" s="406">
        <v>1550</v>
      </c>
      <c r="H16" s="406">
        <v>1557</v>
      </c>
      <c r="I16" s="406">
        <v>1350</v>
      </c>
      <c r="J16" s="406">
        <v>1350</v>
      </c>
      <c r="K16" s="406">
        <v>1350</v>
      </c>
      <c r="L16" s="406">
        <v>1350</v>
      </c>
      <c r="M16" s="406">
        <v>1350</v>
      </c>
      <c r="N16" s="407">
        <f t="shared" si="2"/>
        <v>16807</v>
      </c>
    </row>
    <row r="17" spans="1:14" ht="12.75">
      <c r="A17" s="410" t="s">
        <v>476</v>
      </c>
      <c r="B17" s="407">
        <f aca="true" t="shared" si="3" ref="B17:M17">SUM(B18:B19)</f>
        <v>0</v>
      </c>
      <c r="C17" s="407">
        <f t="shared" si="3"/>
        <v>6622</v>
      </c>
      <c r="D17" s="407">
        <f t="shared" si="3"/>
        <v>18601</v>
      </c>
      <c r="E17" s="407">
        <f t="shared" si="3"/>
        <v>165446</v>
      </c>
      <c r="F17" s="407">
        <f t="shared" si="3"/>
        <v>159078</v>
      </c>
      <c r="G17" s="407">
        <f t="shared" si="3"/>
        <v>280487</v>
      </c>
      <c r="H17" s="407">
        <f t="shared" si="3"/>
        <v>530795</v>
      </c>
      <c r="I17" s="407">
        <f t="shared" si="3"/>
        <v>467596</v>
      </c>
      <c r="J17" s="407">
        <f t="shared" si="3"/>
        <v>30913</v>
      </c>
      <c r="K17" s="407">
        <f t="shared" si="3"/>
        <v>260741</v>
      </c>
      <c r="L17" s="407">
        <f t="shared" si="3"/>
        <v>1543102</v>
      </c>
      <c r="M17" s="407">
        <f t="shared" si="3"/>
        <v>1037411</v>
      </c>
      <c r="N17" s="407">
        <f t="shared" si="2"/>
        <v>4500792</v>
      </c>
    </row>
    <row r="18" spans="1:14" ht="12.75">
      <c r="A18" s="405" t="s">
        <v>477</v>
      </c>
      <c r="B18" s="406"/>
      <c r="C18" s="406">
        <v>6622</v>
      </c>
      <c r="D18" s="406">
        <v>18601</v>
      </c>
      <c r="E18" s="406">
        <v>165446</v>
      </c>
      <c r="F18" s="406">
        <v>159078</v>
      </c>
      <c r="G18" s="406">
        <v>280487</v>
      </c>
      <c r="H18" s="406">
        <v>530795</v>
      </c>
      <c r="I18" s="406">
        <v>17596</v>
      </c>
      <c r="J18" s="406">
        <v>30913</v>
      </c>
      <c r="K18" s="406">
        <v>10741</v>
      </c>
      <c r="L18" s="406">
        <v>843102</v>
      </c>
      <c r="M18" s="406">
        <v>571171</v>
      </c>
      <c r="N18" s="407">
        <f t="shared" si="2"/>
        <v>2634552</v>
      </c>
    </row>
    <row r="19" spans="1:14" ht="12.75">
      <c r="A19" s="405" t="s">
        <v>478</v>
      </c>
      <c r="B19" s="406"/>
      <c r="C19" s="406"/>
      <c r="D19" s="406"/>
      <c r="E19" s="406"/>
      <c r="F19" s="406"/>
      <c r="G19" s="406"/>
      <c r="H19" s="406"/>
      <c r="I19" s="406">
        <v>450000</v>
      </c>
      <c r="J19" s="406"/>
      <c r="K19" s="406">
        <v>250000</v>
      </c>
      <c r="L19" s="406">
        <v>700000</v>
      </c>
      <c r="M19" s="406">
        <v>466240</v>
      </c>
      <c r="N19" s="407">
        <f t="shared" si="2"/>
        <v>1866240</v>
      </c>
    </row>
    <row r="20" spans="1:14" ht="12.75">
      <c r="A20" s="411" t="s">
        <v>479</v>
      </c>
      <c r="B20" s="407">
        <f aca="true" t="shared" si="4" ref="B20:N20">SUM(B7,B17)</f>
        <v>267707</v>
      </c>
      <c r="C20" s="407">
        <f t="shared" si="4"/>
        <v>213673</v>
      </c>
      <c r="D20" s="407">
        <f t="shared" si="4"/>
        <v>618174</v>
      </c>
      <c r="E20" s="407">
        <f t="shared" si="4"/>
        <v>388882</v>
      </c>
      <c r="F20" s="407">
        <f t="shared" si="4"/>
        <v>625851</v>
      </c>
      <c r="G20" s="407">
        <f t="shared" si="4"/>
        <v>552233</v>
      </c>
      <c r="H20" s="407">
        <f t="shared" si="4"/>
        <v>597688</v>
      </c>
      <c r="I20" s="407">
        <f t="shared" si="4"/>
        <v>537012</v>
      </c>
      <c r="J20" s="407">
        <f t="shared" si="4"/>
        <v>465001</v>
      </c>
      <c r="K20" s="407">
        <f t="shared" si="4"/>
        <v>414727</v>
      </c>
      <c r="L20" s="407">
        <f t="shared" si="4"/>
        <v>1629833</v>
      </c>
      <c r="M20" s="407">
        <f t="shared" si="4"/>
        <v>1461797</v>
      </c>
      <c r="N20" s="407">
        <f t="shared" si="4"/>
        <v>7772578</v>
      </c>
    </row>
    <row r="21" spans="1:14" ht="12.75">
      <c r="A21" s="412"/>
      <c r="B21" s="413"/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</row>
    <row r="22" spans="1:14" ht="12.75">
      <c r="A22" s="414" t="s">
        <v>8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01"/>
    </row>
    <row r="23" spans="1:14" ht="9" customHeight="1">
      <c r="A23" s="412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</row>
    <row r="24" spans="1:14" ht="24" customHeight="1" thickBot="1">
      <c r="A24" s="402" t="s">
        <v>1</v>
      </c>
      <c r="B24" s="402" t="s">
        <v>455</v>
      </c>
      <c r="C24" s="402" t="s">
        <v>456</v>
      </c>
      <c r="D24" s="402" t="s">
        <v>457</v>
      </c>
      <c r="E24" s="402" t="s">
        <v>458</v>
      </c>
      <c r="F24" s="402" t="s">
        <v>459</v>
      </c>
      <c r="G24" s="402" t="s">
        <v>460</v>
      </c>
      <c r="H24" s="402" t="s">
        <v>461</v>
      </c>
      <c r="I24" s="402" t="s">
        <v>462</v>
      </c>
      <c r="J24" s="402" t="s">
        <v>463</v>
      </c>
      <c r="K24" s="402" t="s">
        <v>464</v>
      </c>
      <c r="L24" s="402" t="s">
        <v>465</v>
      </c>
      <c r="M24" s="402" t="s">
        <v>466</v>
      </c>
      <c r="N24" s="402" t="s">
        <v>4</v>
      </c>
    </row>
    <row r="25" spans="1:14" ht="13.5" thickTop="1">
      <c r="A25" s="416" t="s">
        <v>480</v>
      </c>
      <c r="B25" s="417">
        <f aca="true" t="shared" si="5" ref="B25:M25">SUM(B26:B30,B35:B37)</f>
        <v>134019</v>
      </c>
      <c r="C25" s="417">
        <f t="shared" si="5"/>
        <v>91395</v>
      </c>
      <c r="D25" s="417">
        <f t="shared" si="5"/>
        <v>495896</v>
      </c>
      <c r="E25" s="417">
        <f t="shared" si="5"/>
        <v>266604</v>
      </c>
      <c r="F25" s="417">
        <f t="shared" si="5"/>
        <v>503573</v>
      </c>
      <c r="G25" s="417">
        <f t="shared" si="5"/>
        <v>429955</v>
      </c>
      <c r="H25" s="417">
        <f t="shared" si="5"/>
        <v>475410</v>
      </c>
      <c r="I25" s="417">
        <f t="shared" si="5"/>
        <v>414734</v>
      </c>
      <c r="J25" s="417">
        <f t="shared" si="5"/>
        <v>342723</v>
      </c>
      <c r="K25" s="417">
        <f t="shared" si="5"/>
        <v>292449</v>
      </c>
      <c r="L25" s="417">
        <f t="shared" si="5"/>
        <v>171001</v>
      </c>
      <c r="M25" s="417">
        <f t="shared" si="5"/>
        <v>1179129</v>
      </c>
      <c r="N25" s="418">
        <f>SUM(B25:M25)</f>
        <v>4796888</v>
      </c>
    </row>
    <row r="26" spans="1:14" ht="12.75">
      <c r="A26" s="405" t="s">
        <v>481</v>
      </c>
      <c r="B26" s="406">
        <v>3200</v>
      </c>
      <c r="C26" s="406">
        <v>3900</v>
      </c>
      <c r="D26" s="406">
        <v>8800</v>
      </c>
      <c r="E26" s="406">
        <v>3900</v>
      </c>
      <c r="F26" s="406">
        <v>9800</v>
      </c>
      <c r="G26" s="406">
        <v>5500</v>
      </c>
      <c r="H26" s="406">
        <v>12450</v>
      </c>
      <c r="I26" s="406">
        <v>12800</v>
      </c>
      <c r="J26" s="406">
        <v>3900</v>
      </c>
      <c r="K26" s="406">
        <v>6950</v>
      </c>
      <c r="L26" s="406">
        <v>6850</v>
      </c>
      <c r="M26" s="406">
        <v>11227</v>
      </c>
      <c r="N26" s="407">
        <f aca="true" t="shared" si="6" ref="N26:N38">SUM(B26:M26)</f>
        <v>89277</v>
      </c>
    </row>
    <row r="27" spans="1:14" ht="12.75">
      <c r="A27" s="405" t="s">
        <v>482</v>
      </c>
      <c r="B27" s="406">
        <v>460</v>
      </c>
      <c r="C27" s="406">
        <v>673</v>
      </c>
      <c r="D27" s="406">
        <v>1440</v>
      </c>
      <c r="E27" s="406">
        <v>583</v>
      </c>
      <c r="F27" s="406">
        <v>1615</v>
      </c>
      <c r="G27" s="406">
        <v>863</v>
      </c>
      <c r="H27" s="406">
        <v>2079</v>
      </c>
      <c r="I27" s="406">
        <v>2140</v>
      </c>
      <c r="J27" s="406">
        <v>583</v>
      </c>
      <c r="K27" s="406">
        <v>1100</v>
      </c>
      <c r="L27" s="406">
        <v>1099</v>
      </c>
      <c r="M27" s="406">
        <v>1765</v>
      </c>
      <c r="N27" s="419">
        <f t="shared" si="6"/>
        <v>14400</v>
      </c>
    </row>
    <row r="28" spans="1:14" ht="12.75">
      <c r="A28" s="405" t="s">
        <v>483</v>
      </c>
      <c r="B28" s="406">
        <v>24521</v>
      </c>
      <c r="C28" s="406">
        <v>24521</v>
      </c>
      <c r="D28" s="406">
        <v>24522</v>
      </c>
      <c r="E28" s="406">
        <v>24521</v>
      </c>
      <c r="F28" s="406">
        <v>24521</v>
      </c>
      <c r="G28" s="406">
        <v>24521</v>
      </c>
      <c r="H28" s="406">
        <v>24521</v>
      </c>
      <c r="I28" s="406">
        <v>24521</v>
      </c>
      <c r="J28" s="406">
        <v>24521</v>
      </c>
      <c r="K28" s="406">
        <v>24521</v>
      </c>
      <c r="L28" s="406">
        <v>24521</v>
      </c>
      <c r="M28" s="406">
        <v>24521</v>
      </c>
      <c r="N28" s="419">
        <f t="shared" si="6"/>
        <v>294253</v>
      </c>
    </row>
    <row r="29" spans="1:14" ht="12.75">
      <c r="A29" s="405" t="s">
        <v>484</v>
      </c>
      <c r="B29" s="406">
        <v>210</v>
      </c>
      <c r="C29" s="406">
        <v>2400</v>
      </c>
      <c r="D29" s="406">
        <v>2100</v>
      </c>
      <c r="E29" s="406">
        <v>1900</v>
      </c>
      <c r="F29" s="406">
        <v>1900</v>
      </c>
      <c r="G29" s="406">
        <v>1500</v>
      </c>
      <c r="H29" s="406">
        <v>1500</v>
      </c>
      <c r="I29" s="406">
        <v>1500</v>
      </c>
      <c r="J29" s="406">
        <v>2200</v>
      </c>
      <c r="K29" s="406">
        <v>1900</v>
      </c>
      <c r="L29" s="406">
        <v>2300</v>
      </c>
      <c r="M29" s="406">
        <v>2590</v>
      </c>
      <c r="N29" s="419">
        <f t="shared" si="6"/>
        <v>22000</v>
      </c>
    </row>
    <row r="30" spans="1:14" ht="12.75">
      <c r="A30" s="405" t="s">
        <v>485</v>
      </c>
      <c r="B30" s="406">
        <f>SUM(B31:B34)</f>
        <v>40142</v>
      </c>
      <c r="C30" s="406">
        <f aca="true" t="shared" si="7" ref="C30:M30">SUM(C31:C34)</f>
        <v>28877</v>
      </c>
      <c r="D30" s="406">
        <f t="shared" si="7"/>
        <v>162966</v>
      </c>
      <c r="E30" s="406">
        <f t="shared" si="7"/>
        <v>93137</v>
      </c>
      <c r="F30" s="406">
        <f t="shared" si="7"/>
        <v>213868</v>
      </c>
      <c r="G30" s="406">
        <f t="shared" si="7"/>
        <v>211963</v>
      </c>
      <c r="H30" s="406">
        <f t="shared" si="7"/>
        <v>244565</v>
      </c>
      <c r="I30" s="406">
        <f t="shared" si="7"/>
        <v>189399</v>
      </c>
      <c r="J30" s="406">
        <f t="shared" si="7"/>
        <v>114899</v>
      </c>
      <c r="K30" s="406">
        <f t="shared" si="7"/>
        <v>174044</v>
      </c>
      <c r="L30" s="406">
        <f t="shared" si="7"/>
        <v>35973</v>
      </c>
      <c r="M30" s="406">
        <f t="shared" si="7"/>
        <v>919707</v>
      </c>
      <c r="N30" s="419">
        <f t="shared" si="6"/>
        <v>2429540</v>
      </c>
    </row>
    <row r="31" spans="1:14" ht="12.75">
      <c r="A31" s="405" t="s">
        <v>486</v>
      </c>
      <c r="B31" s="406">
        <v>18647</v>
      </c>
      <c r="C31" s="406">
        <v>18647</v>
      </c>
      <c r="D31" s="406">
        <v>18647</v>
      </c>
      <c r="E31" s="406">
        <v>18647</v>
      </c>
      <c r="F31" s="406">
        <v>18647</v>
      </c>
      <c r="G31" s="406">
        <v>18647</v>
      </c>
      <c r="H31" s="406">
        <v>18647</v>
      </c>
      <c r="I31" s="406">
        <v>18647</v>
      </c>
      <c r="J31" s="406">
        <v>18649</v>
      </c>
      <c r="K31" s="406">
        <v>18647</v>
      </c>
      <c r="L31" s="406">
        <v>18647</v>
      </c>
      <c r="M31" s="406">
        <v>18647</v>
      </c>
      <c r="N31" s="419">
        <f t="shared" si="6"/>
        <v>223766</v>
      </c>
    </row>
    <row r="32" spans="1:14" ht="12.75">
      <c r="A32" s="405" t="s">
        <v>487</v>
      </c>
      <c r="B32" s="406">
        <v>3730</v>
      </c>
      <c r="C32" s="406">
        <v>3730</v>
      </c>
      <c r="D32" s="406">
        <v>4380</v>
      </c>
      <c r="E32" s="406">
        <v>3955</v>
      </c>
      <c r="F32" s="406">
        <v>3730</v>
      </c>
      <c r="G32" s="406">
        <v>3730</v>
      </c>
      <c r="H32" s="406">
        <v>3730</v>
      </c>
      <c r="I32" s="406">
        <v>4555</v>
      </c>
      <c r="J32" s="406">
        <v>4830</v>
      </c>
      <c r="K32" s="406">
        <v>3730</v>
      </c>
      <c r="L32" s="406">
        <v>3730</v>
      </c>
      <c r="M32" s="406">
        <v>3825</v>
      </c>
      <c r="N32" s="419">
        <f t="shared" si="6"/>
        <v>47655</v>
      </c>
    </row>
    <row r="33" spans="1:14" ht="12.75">
      <c r="A33" s="405" t="s">
        <v>488</v>
      </c>
      <c r="B33" s="406">
        <v>275</v>
      </c>
      <c r="C33" s="406">
        <v>2230</v>
      </c>
      <c r="D33" s="406">
        <v>5083</v>
      </c>
      <c r="E33" s="406">
        <v>10639</v>
      </c>
      <c r="F33" s="406">
        <v>1730</v>
      </c>
      <c r="G33" s="406">
        <v>1730</v>
      </c>
      <c r="H33" s="406">
        <v>1730</v>
      </c>
      <c r="I33" s="406">
        <v>1730</v>
      </c>
      <c r="J33" s="406">
        <v>9916</v>
      </c>
      <c r="K33" s="406">
        <v>1730</v>
      </c>
      <c r="L33" s="406">
        <v>1730</v>
      </c>
      <c r="M33" s="406">
        <v>1930</v>
      </c>
      <c r="N33" s="419">
        <f t="shared" si="6"/>
        <v>40453</v>
      </c>
    </row>
    <row r="34" spans="1:14" ht="12.75">
      <c r="A34" s="405" t="s">
        <v>489</v>
      </c>
      <c r="B34" s="406">
        <v>17490</v>
      </c>
      <c r="C34" s="406">
        <v>4270</v>
      </c>
      <c r="D34" s="406">
        <v>134856</v>
      </c>
      <c r="E34" s="406">
        <v>59896</v>
      </c>
      <c r="F34" s="406">
        <v>189761</v>
      </c>
      <c r="G34" s="406">
        <v>187856</v>
      </c>
      <c r="H34" s="406">
        <v>220458</v>
      </c>
      <c r="I34" s="406">
        <v>164467</v>
      </c>
      <c r="J34" s="406">
        <v>81504</v>
      </c>
      <c r="K34" s="406">
        <v>149937</v>
      </c>
      <c r="L34" s="406">
        <v>11866</v>
      </c>
      <c r="M34" s="406">
        <v>895305</v>
      </c>
      <c r="N34" s="419">
        <f t="shared" si="6"/>
        <v>2117666</v>
      </c>
    </row>
    <row r="35" spans="1:14" ht="12.75">
      <c r="A35" s="405" t="s">
        <v>490</v>
      </c>
      <c r="B35" s="406">
        <v>63206</v>
      </c>
      <c r="C35" s="406">
        <v>8824</v>
      </c>
      <c r="D35" s="406">
        <v>226344</v>
      </c>
      <c r="E35" s="406">
        <v>137763</v>
      </c>
      <c r="F35" s="406">
        <v>198051</v>
      </c>
      <c r="G35" s="406">
        <v>172643</v>
      </c>
      <c r="H35" s="406">
        <v>174495</v>
      </c>
      <c r="I35" s="406">
        <v>170774</v>
      </c>
      <c r="J35" s="406">
        <v>175820</v>
      </c>
      <c r="K35" s="406">
        <v>80434</v>
      </c>
      <c r="L35" s="406">
        <v>86358</v>
      </c>
      <c r="M35" s="406">
        <v>206710</v>
      </c>
      <c r="N35" s="407">
        <f>SUM(B35:M35)</f>
        <v>1701422</v>
      </c>
    </row>
    <row r="36" spans="1:14" ht="12.75">
      <c r="A36" s="408" t="s">
        <v>491</v>
      </c>
      <c r="B36" s="406">
        <v>0</v>
      </c>
      <c r="C36" s="406">
        <v>1200</v>
      </c>
      <c r="D36" s="406">
        <v>27000</v>
      </c>
      <c r="E36" s="406">
        <v>0</v>
      </c>
      <c r="F36" s="406">
        <v>27000</v>
      </c>
      <c r="G36" s="406">
        <v>3450</v>
      </c>
      <c r="H36" s="406">
        <v>11000</v>
      </c>
      <c r="I36" s="406">
        <v>13600</v>
      </c>
      <c r="J36" s="401">
        <v>20800</v>
      </c>
      <c r="K36" s="401">
        <v>3500</v>
      </c>
      <c r="L36" s="401">
        <v>11500</v>
      </c>
      <c r="M36" s="401">
        <v>12609</v>
      </c>
      <c r="N36" s="407">
        <f t="shared" si="6"/>
        <v>131659</v>
      </c>
    </row>
    <row r="37" spans="1:14" ht="12.75">
      <c r="A37" s="405" t="s">
        <v>492</v>
      </c>
      <c r="B37" s="406">
        <v>2280</v>
      </c>
      <c r="C37" s="406">
        <v>21000</v>
      </c>
      <c r="D37" s="406">
        <v>42724</v>
      </c>
      <c r="E37" s="406">
        <v>4800</v>
      </c>
      <c r="F37" s="406">
        <v>26818</v>
      </c>
      <c r="G37" s="406">
        <v>9515</v>
      </c>
      <c r="H37" s="406">
        <v>4800</v>
      </c>
      <c r="I37" s="406"/>
      <c r="J37" s="406"/>
      <c r="K37" s="406"/>
      <c r="L37" s="406">
        <v>2400</v>
      </c>
      <c r="M37" s="406"/>
      <c r="N37" s="407">
        <f t="shared" si="6"/>
        <v>114337</v>
      </c>
    </row>
    <row r="38" spans="1:14" ht="12.75">
      <c r="A38" s="410" t="s">
        <v>493</v>
      </c>
      <c r="B38" s="406">
        <v>133688</v>
      </c>
      <c r="C38" s="406">
        <v>122278</v>
      </c>
      <c r="D38" s="406">
        <v>122278</v>
      </c>
      <c r="E38" s="406">
        <v>122278</v>
      </c>
      <c r="F38" s="406">
        <v>122278</v>
      </c>
      <c r="G38" s="406">
        <v>122278</v>
      </c>
      <c r="H38" s="406">
        <v>122278</v>
      </c>
      <c r="I38" s="406">
        <v>122278</v>
      </c>
      <c r="J38" s="406">
        <v>122278</v>
      </c>
      <c r="K38" s="406">
        <v>122278</v>
      </c>
      <c r="L38" s="406">
        <v>1458832</v>
      </c>
      <c r="M38" s="406">
        <v>282668</v>
      </c>
      <c r="N38" s="407">
        <f t="shared" si="6"/>
        <v>2975690</v>
      </c>
    </row>
    <row r="39" spans="1:14" ht="12.75">
      <c r="A39" s="411" t="s">
        <v>494</v>
      </c>
      <c r="B39" s="407">
        <f aca="true" t="shared" si="8" ref="B39:N39">SUM(B25,B38)</f>
        <v>267707</v>
      </c>
      <c r="C39" s="407">
        <f t="shared" si="8"/>
        <v>213673</v>
      </c>
      <c r="D39" s="407">
        <f t="shared" si="8"/>
        <v>618174</v>
      </c>
      <c r="E39" s="407">
        <f t="shared" si="8"/>
        <v>388882</v>
      </c>
      <c r="F39" s="407">
        <f t="shared" si="8"/>
        <v>625851</v>
      </c>
      <c r="G39" s="407">
        <f t="shared" si="8"/>
        <v>552233</v>
      </c>
      <c r="H39" s="407">
        <f t="shared" si="8"/>
        <v>597688</v>
      </c>
      <c r="I39" s="407">
        <f t="shared" si="8"/>
        <v>537012</v>
      </c>
      <c r="J39" s="407">
        <f t="shared" si="8"/>
        <v>465001</v>
      </c>
      <c r="K39" s="407">
        <f t="shared" si="8"/>
        <v>414727</v>
      </c>
      <c r="L39" s="407">
        <f t="shared" si="8"/>
        <v>1629833</v>
      </c>
      <c r="M39" s="407">
        <f t="shared" si="8"/>
        <v>1461797</v>
      </c>
      <c r="N39" s="407">
        <f t="shared" si="8"/>
        <v>7772578</v>
      </c>
    </row>
    <row r="40" spans="2:13" ht="12.75">
      <c r="B40" s="459">
        <f>B20-B39</f>
        <v>0</v>
      </c>
      <c r="C40" s="459">
        <f aca="true" t="shared" si="9" ref="C40:M40">C20-C39</f>
        <v>0</v>
      </c>
      <c r="D40" s="459">
        <f t="shared" si="9"/>
        <v>0</v>
      </c>
      <c r="E40" s="459">
        <f t="shared" si="9"/>
        <v>0</v>
      </c>
      <c r="F40" s="459">
        <f t="shared" si="9"/>
        <v>0</v>
      </c>
      <c r="G40" s="459">
        <f t="shared" si="9"/>
        <v>0</v>
      </c>
      <c r="H40" s="459">
        <f t="shared" si="9"/>
        <v>0</v>
      </c>
      <c r="I40" s="459">
        <f t="shared" si="9"/>
        <v>0</v>
      </c>
      <c r="J40" s="459">
        <f t="shared" si="9"/>
        <v>0</v>
      </c>
      <c r="K40" s="459">
        <f t="shared" si="9"/>
        <v>0</v>
      </c>
      <c r="L40" s="459">
        <f t="shared" si="9"/>
        <v>0</v>
      </c>
      <c r="M40" s="459">
        <f t="shared" si="9"/>
        <v>0</v>
      </c>
    </row>
    <row r="42" spans="2:13" ht="12.75">
      <c r="B42" s="459">
        <f>B35-B34</f>
        <v>45716</v>
      </c>
      <c r="C42" s="459">
        <f aca="true" t="shared" si="10" ref="C42:M42">C35-C34</f>
        <v>4554</v>
      </c>
      <c r="D42" s="459">
        <f t="shared" si="10"/>
        <v>91488</v>
      </c>
      <c r="E42" s="459">
        <f t="shared" si="10"/>
        <v>77867</v>
      </c>
      <c r="F42" s="459">
        <f t="shared" si="10"/>
        <v>8290</v>
      </c>
      <c r="G42" s="459">
        <f t="shared" si="10"/>
        <v>-15213</v>
      </c>
      <c r="H42" s="459">
        <f t="shared" si="10"/>
        <v>-45963</v>
      </c>
      <c r="I42" s="459">
        <f t="shared" si="10"/>
        <v>6307</v>
      </c>
      <c r="J42" s="459">
        <f t="shared" si="10"/>
        <v>94316</v>
      </c>
      <c r="K42" s="459">
        <f t="shared" si="10"/>
        <v>-69503</v>
      </c>
      <c r="L42" s="459">
        <f t="shared" si="10"/>
        <v>74492</v>
      </c>
      <c r="M42" s="459">
        <f t="shared" si="10"/>
        <v>-688595</v>
      </c>
    </row>
  </sheetData>
  <sheetProtection/>
  <mergeCells count="1">
    <mergeCell ref="A1:N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80.28125" style="140" customWidth="1"/>
    <col min="2" max="2" width="12.421875" style="140" customWidth="1"/>
    <col min="3" max="3" width="12.8515625" style="140" customWidth="1"/>
    <col min="4" max="4" width="10.57421875" style="140" customWidth="1"/>
    <col min="5" max="5" width="10.7109375" style="140" customWidth="1"/>
    <col min="6" max="6" width="9.00390625" style="140" customWidth="1"/>
    <col min="7" max="16384" width="9.140625" style="140" customWidth="1"/>
  </cols>
  <sheetData>
    <row r="1" spans="1:6" ht="18.75" customHeight="1">
      <c r="A1" s="607" t="s">
        <v>495</v>
      </c>
      <c r="B1" s="607"/>
      <c r="C1" s="607"/>
      <c r="D1" s="607"/>
      <c r="E1" s="607"/>
      <c r="F1" s="607"/>
    </row>
    <row r="2" ht="12.75">
      <c r="A2" s="420"/>
    </row>
    <row r="3" spans="1:6" ht="12.75">
      <c r="A3" s="420"/>
      <c r="E3" s="204"/>
      <c r="F3" s="204" t="s">
        <v>541</v>
      </c>
    </row>
    <row r="4" spans="1:6" ht="12.75">
      <c r="A4" s="420"/>
      <c r="B4" s="421"/>
      <c r="C4" s="421"/>
      <c r="D4" s="422"/>
      <c r="E4" s="204"/>
      <c r="F4" s="204" t="s">
        <v>0</v>
      </c>
    </row>
    <row r="5" spans="1:5" ht="12.75">
      <c r="A5" s="420"/>
      <c r="B5" s="421"/>
      <c r="C5" s="421"/>
      <c r="D5" s="422"/>
      <c r="E5" s="204"/>
    </row>
    <row r="6" spans="1:8" ht="36.75" customHeight="1">
      <c r="A6" s="423" t="s">
        <v>1</v>
      </c>
      <c r="B6" s="424" t="s">
        <v>496</v>
      </c>
      <c r="C6" s="424" t="s">
        <v>497</v>
      </c>
      <c r="D6" s="424">
        <v>2021</v>
      </c>
      <c r="E6" s="424">
        <v>2022</v>
      </c>
      <c r="F6" s="425">
        <v>2023</v>
      </c>
      <c r="H6" s="333"/>
    </row>
    <row r="7" spans="1:11" ht="17.25" customHeight="1">
      <c r="A7" s="452" t="s">
        <v>498</v>
      </c>
      <c r="B7" s="426">
        <v>910696</v>
      </c>
      <c r="C7" s="427">
        <v>2021</v>
      </c>
      <c r="D7" s="426">
        <v>207971</v>
      </c>
      <c r="E7" s="426">
        <v>0</v>
      </c>
      <c r="F7" s="428">
        <v>0</v>
      </c>
      <c r="G7" s="333"/>
      <c r="H7" s="333"/>
      <c r="I7" s="333"/>
      <c r="J7" s="333"/>
      <c r="K7" s="333"/>
    </row>
    <row r="8" spans="1:11" ht="17.25" customHeight="1">
      <c r="A8" s="452" t="s">
        <v>499</v>
      </c>
      <c r="B8" s="426">
        <v>272979</v>
      </c>
      <c r="C8" s="427">
        <v>2021</v>
      </c>
      <c r="D8" s="426">
        <v>119666</v>
      </c>
      <c r="E8" s="426">
        <v>0</v>
      </c>
      <c r="F8" s="428">
        <v>0</v>
      </c>
      <c r="G8" s="333"/>
      <c r="H8" s="333"/>
      <c r="I8" s="333"/>
      <c r="J8" s="333"/>
      <c r="K8" s="333"/>
    </row>
    <row r="9" spans="1:11" ht="17.25" customHeight="1">
      <c r="A9" s="458" t="s">
        <v>500</v>
      </c>
      <c r="B9" s="426">
        <v>31383</v>
      </c>
      <c r="C9" s="427">
        <v>2021</v>
      </c>
      <c r="D9" s="426">
        <v>6137</v>
      </c>
      <c r="E9" s="426">
        <v>0</v>
      </c>
      <c r="F9" s="428">
        <v>0</v>
      </c>
      <c r="G9" s="333"/>
      <c r="H9" s="333"/>
      <c r="I9" s="333"/>
      <c r="J9" s="333"/>
      <c r="K9" s="333"/>
    </row>
    <row r="10" spans="1:11" ht="17.25" customHeight="1">
      <c r="A10" s="452" t="s">
        <v>501</v>
      </c>
      <c r="B10" s="167">
        <v>10116</v>
      </c>
      <c r="C10" s="427">
        <v>2021</v>
      </c>
      <c r="D10" s="426">
        <v>4893</v>
      </c>
      <c r="E10" s="426">
        <v>0</v>
      </c>
      <c r="F10" s="428">
        <v>0</v>
      </c>
      <c r="G10" s="333"/>
      <c r="H10" s="333"/>
      <c r="I10" s="333"/>
      <c r="J10" s="333"/>
      <c r="K10" s="333"/>
    </row>
    <row r="11" spans="1:11" ht="17.25" customHeight="1">
      <c r="A11" s="453" t="s">
        <v>502</v>
      </c>
      <c r="B11" s="426">
        <v>500</v>
      </c>
      <c r="C11" s="429" t="s">
        <v>503</v>
      </c>
      <c r="D11" s="430">
        <v>500</v>
      </c>
      <c r="E11" s="430">
        <v>500</v>
      </c>
      <c r="F11" s="431">
        <v>500</v>
      </c>
      <c r="K11" s="333"/>
    </row>
    <row r="12" spans="1:6" ht="17.25" customHeight="1">
      <c r="A12" s="454" t="s">
        <v>504</v>
      </c>
      <c r="B12" s="432">
        <v>750</v>
      </c>
      <c r="C12" s="433" t="s">
        <v>503</v>
      </c>
      <c r="D12" s="434">
        <v>750</v>
      </c>
      <c r="E12" s="434">
        <v>750</v>
      </c>
      <c r="F12" s="435">
        <v>750</v>
      </c>
    </row>
    <row r="13" spans="1:6" ht="17.25" customHeight="1">
      <c r="A13" s="455" t="s">
        <v>505</v>
      </c>
      <c r="B13" s="436">
        <v>78</v>
      </c>
      <c r="C13" s="429" t="s">
        <v>503</v>
      </c>
      <c r="D13" s="432">
        <v>78</v>
      </c>
      <c r="E13" s="430">
        <v>78</v>
      </c>
      <c r="F13" s="437">
        <v>78</v>
      </c>
    </row>
    <row r="14" spans="1:6" ht="17.25" customHeight="1">
      <c r="A14" s="456" t="s">
        <v>506</v>
      </c>
      <c r="B14" s="438">
        <v>360</v>
      </c>
      <c r="C14" s="429" t="s">
        <v>503</v>
      </c>
      <c r="D14" s="438">
        <v>360</v>
      </c>
      <c r="E14" s="438">
        <v>360</v>
      </c>
      <c r="F14" s="439">
        <v>360</v>
      </c>
    </row>
    <row r="15" spans="1:6" ht="17.25" customHeight="1">
      <c r="A15" s="456" t="s">
        <v>507</v>
      </c>
      <c r="B15" s="438">
        <v>1560</v>
      </c>
      <c r="C15" s="429" t="s">
        <v>503</v>
      </c>
      <c r="D15" s="438">
        <v>1560</v>
      </c>
      <c r="E15" s="438">
        <v>1560</v>
      </c>
      <c r="F15" s="439">
        <v>1560</v>
      </c>
    </row>
    <row r="16" spans="1:6" ht="17.25" customHeight="1">
      <c r="A16" s="456" t="s">
        <v>508</v>
      </c>
      <c r="B16" s="438">
        <v>305</v>
      </c>
      <c r="C16" s="429" t="s">
        <v>503</v>
      </c>
      <c r="D16" s="438">
        <v>305</v>
      </c>
      <c r="E16" s="438">
        <v>305</v>
      </c>
      <c r="F16" s="439">
        <v>305</v>
      </c>
    </row>
    <row r="17" spans="1:6" ht="17.25" customHeight="1">
      <c r="A17" s="456" t="s">
        <v>518</v>
      </c>
      <c r="B17" s="438">
        <v>31800</v>
      </c>
      <c r="C17" s="429" t="s">
        <v>503</v>
      </c>
      <c r="D17" s="438">
        <v>31800</v>
      </c>
      <c r="E17" s="438">
        <v>31800</v>
      </c>
      <c r="F17" s="439">
        <v>31800</v>
      </c>
    </row>
    <row r="18" spans="1:6" ht="17.25" customHeight="1">
      <c r="A18" s="456" t="s">
        <v>509</v>
      </c>
      <c r="B18" s="438">
        <v>768</v>
      </c>
      <c r="C18" s="429" t="s">
        <v>503</v>
      </c>
      <c r="D18" s="438">
        <v>768</v>
      </c>
      <c r="E18" s="438">
        <v>768</v>
      </c>
      <c r="F18" s="439">
        <v>768</v>
      </c>
    </row>
    <row r="19" spans="1:6" ht="17.25" customHeight="1">
      <c r="A19" s="456" t="s">
        <v>510</v>
      </c>
      <c r="B19" s="438">
        <v>912</v>
      </c>
      <c r="C19" s="429" t="s">
        <v>503</v>
      </c>
      <c r="D19" s="438">
        <v>912</v>
      </c>
      <c r="E19" s="438">
        <v>912</v>
      </c>
      <c r="F19" s="439">
        <v>912</v>
      </c>
    </row>
    <row r="20" spans="1:6" ht="17.25" customHeight="1">
      <c r="A20" s="456" t="s">
        <v>511</v>
      </c>
      <c r="B20" s="438">
        <v>6500</v>
      </c>
      <c r="C20" s="429" t="s">
        <v>503</v>
      </c>
      <c r="D20" s="438">
        <v>6500</v>
      </c>
      <c r="E20" s="438">
        <v>6500</v>
      </c>
      <c r="F20" s="439">
        <v>6500</v>
      </c>
    </row>
    <row r="21" spans="1:6" ht="17.25" customHeight="1">
      <c r="A21" s="457" t="s">
        <v>512</v>
      </c>
      <c r="B21" s="440">
        <v>1380</v>
      </c>
      <c r="C21" s="441" t="s">
        <v>503</v>
      </c>
      <c r="D21" s="440">
        <v>1380</v>
      </c>
      <c r="E21" s="438">
        <v>1380</v>
      </c>
      <c r="F21" s="442">
        <v>1380</v>
      </c>
    </row>
    <row r="22" spans="1:6" ht="17.25" customHeight="1">
      <c r="A22" s="457" t="s">
        <v>519</v>
      </c>
      <c r="B22" s="440">
        <v>3492</v>
      </c>
      <c r="C22" s="441" t="s">
        <v>503</v>
      </c>
      <c r="D22" s="440">
        <v>3492</v>
      </c>
      <c r="E22" s="450">
        <v>3492</v>
      </c>
      <c r="F22" s="442">
        <v>3492</v>
      </c>
    </row>
    <row r="23" spans="1:6" ht="17.25" customHeight="1">
      <c r="A23" s="451" t="s">
        <v>513</v>
      </c>
      <c r="B23" s="443">
        <v>279</v>
      </c>
      <c r="C23" s="444" t="s">
        <v>503</v>
      </c>
      <c r="D23" s="443">
        <v>279</v>
      </c>
      <c r="E23" s="443">
        <v>279</v>
      </c>
      <c r="F23" s="445">
        <v>279</v>
      </c>
    </row>
    <row r="24" spans="1:6" ht="12.75">
      <c r="A24" s="446"/>
      <c r="B24" s="447"/>
      <c r="C24" s="448"/>
      <c r="D24" s="447"/>
      <c r="E24" s="447"/>
      <c r="F24" s="44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73"/>
  <sheetViews>
    <sheetView zoomScaleSheetLayoutView="100" workbookViewId="0" topLeftCell="A1">
      <selection activeCell="C3" sqref="C3:G3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7" ht="15.75">
      <c r="A1" s="501" t="s">
        <v>349</v>
      </c>
      <c r="B1" s="501"/>
      <c r="C1" s="501"/>
      <c r="D1" s="501"/>
      <c r="E1" s="501"/>
      <c r="F1" s="501"/>
      <c r="G1" s="501"/>
    </row>
    <row r="2" spans="1:7" ht="12.75" customHeight="1">
      <c r="A2" s="106"/>
      <c r="B2" s="106"/>
      <c r="C2" s="106"/>
      <c r="D2" s="106"/>
      <c r="E2" s="106"/>
      <c r="F2" s="106"/>
      <c r="G2" s="106"/>
    </row>
    <row r="3" spans="1:7" ht="15.75">
      <c r="A3" s="106"/>
      <c r="B3" s="106"/>
      <c r="C3" s="496" t="s">
        <v>527</v>
      </c>
      <c r="D3" s="496"/>
      <c r="E3" s="496"/>
      <c r="F3" s="496"/>
      <c r="G3" s="496"/>
    </row>
    <row r="4" spans="6:7" ht="12.75">
      <c r="F4" s="495" t="s">
        <v>0</v>
      </c>
      <c r="G4" s="495"/>
    </row>
    <row r="5" spans="1:7" ht="17.25" customHeight="1">
      <c r="A5" s="483" t="s">
        <v>1</v>
      </c>
      <c r="B5" s="484"/>
      <c r="C5" s="485"/>
      <c r="D5" s="464" t="s">
        <v>222</v>
      </c>
      <c r="E5" s="465"/>
      <c r="F5" s="465"/>
      <c r="G5" s="466"/>
    </row>
    <row r="6" spans="1:7" ht="15.75" customHeight="1">
      <c r="A6" s="486"/>
      <c r="B6" s="487"/>
      <c r="C6" s="488"/>
      <c r="D6" s="467"/>
      <c r="E6" s="468"/>
      <c r="F6" s="468"/>
      <c r="G6" s="469"/>
    </row>
    <row r="7" spans="1:7" ht="25.5">
      <c r="A7" s="486"/>
      <c r="B7" s="487"/>
      <c r="C7" s="488"/>
      <c r="D7" s="2" t="s">
        <v>2</v>
      </c>
      <c r="E7" s="2" t="s">
        <v>3</v>
      </c>
      <c r="F7" s="2" t="s">
        <v>37</v>
      </c>
      <c r="G7" s="466" t="s">
        <v>4</v>
      </c>
    </row>
    <row r="8" spans="1:7" ht="13.5" thickBot="1">
      <c r="A8" s="489"/>
      <c r="B8" s="490"/>
      <c r="C8" s="491"/>
      <c r="D8" s="493" t="s">
        <v>5</v>
      </c>
      <c r="E8" s="493"/>
      <c r="F8" s="493"/>
      <c r="G8" s="482"/>
    </row>
    <row r="9" spans="1:8" ht="13.5" thickTop="1">
      <c r="A9" s="119" t="s">
        <v>70</v>
      </c>
      <c r="B9" s="109"/>
      <c r="C9" s="109"/>
      <c r="D9" s="108">
        <v>25216</v>
      </c>
      <c r="E9" s="108">
        <v>64061</v>
      </c>
      <c r="F9" s="108">
        <v>0</v>
      </c>
      <c r="G9" s="115">
        <f>SUM(D9:F9)</f>
        <v>89277</v>
      </c>
      <c r="H9" s="105"/>
    </row>
    <row r="10" spans="1:10" ht="12.75">
      <c r="A10" s="119"/>
      <c r="B10" s="480" t="s">
        <v>71</v>
      </c>
      <c r="C10" s="481"/>
      <c r="D10" s="167"/>
      <c r="E10" s="167">
        <v>25059</v>
      </c>
      <c r="F10" s="107"/>
      <c r="G10" s="117">
        <f>SUM(E10:F10)</f>
        <v>25059</v>
      </c>
      <c r="H10" s="105"/>
      <c r="J10" s="105"/>
    </row>
    <row r="11" spans="1:8" ht="12.75">
      <c r="A11" s="119" t="s">
        <v>72</v>
      </c>
      <c r="B11" s="109"/>
      <c r="C11" s="109"/>
      <c r="D11" s="108">
        <v>4435</v>
      </c>
      <c r="E11" s="108">
        <v>9965</v>
      </c>
      <c r="F11" s="108">
        <v>0</v>
      </c>
      <c r="G11" s="115">
        <f>SUM(D11:F11)</f>
        <v>14400</v>
      </c>
      <c r="H11" s="105"/>
    </row>
    <row r="12" spans="1:8" ht="12.75">
      <c r="A12" s="119"/>
      <c r="B12" s="480" t="s">
        <v>71</v>
      </c>
      <c r="C12" s="481"/>
      <c r="D12" s="239"/>
      <c r="E12" s="167">
        <v>2443</v>
      </c>
      <c r="F12" s="107"/>
      <c r="G12" s="117">
        <f>SUM(D12:F12)</f>
        <v>2443</v>
      </c>
      <c r="H12" s="105"/>
    </row>
    <row r="13" spans="1:8" ht="12.75">
      <c r="A13" s="119" t="s">
        <v>73</v>
      </c>
      <c r="B13" s="109"/>
      <c r="C13" s="109"/>
      <c r="D13" s="108">
        <v>205977</v>
      </c>
      <c r="E13" s="108">
        <v>88276</v>
      </c>
      <c r="F13" s="108">
        <v>0</v>
      </c>
      <c r="G13" s="115">
        <f>SUM(D13:F13)</f>
        <v>294253</v>
      </c>
      <c r="H13" s="105"/>
    </row>
    <row r="14" spans="1:8" ht="12.75">
      <c r="A14" s="119" t="s">
        <v>74</v>
      </c>
      <c r="B14" s="109"/>
      <c r="C14" s="109"/>
      <c r="D14" s="108">
        <f>SUM(D15)</f>
        <v>0</v>
      </c>
      <c r="E14" s="108">
        <f>SUM(E15)</f>
        <v>22000</v>
      </c>
      <c r="F14" s="108">
        <f>SUM(F15)</f>
        <v>0</v>
      </c>
      <c r="G14" s="115">
        <f>SUM(D14:F14)</f>
        <v>22000</v>
      </c>
      <c r="H14" s="105"/>
    </row>
    <row r="15" spans="1:8" ht="12.75">
      <c r="A15" s="119"/>
      <c r="B15" s="492" t="s">
        <v>177</v>
      </c>
      <c r="C15" s="481"/>
      <c r="D15" s="111"/>
      <c r="E15" s="111">
        <f>SUM(E16:E19)</f>
        <v>22000</v>
      </c>
      <c r="F15" s="242"/>
      <c r="G15" s="118">
        <f>SUM(D15:F15)</f>
        <v>22000</v>
      </c>
      <c r="H15" s="105"/>
    </row>
    <row r="16" spans="1:8" ht="12.75">
      <c r="A16" s="119"/>
      <c r="B16" s="492" t="s">
        <v>158</v>
      </c>
      <c r="C16" s="500"/>
      <c r="D16" s="167"/>
      <c r="E16" s="167">
        <v>8000</v>
      </c>
      <c r="F16" s="246"/>
      <c r="G16" s="173">
        <f aca="true" t="shared" si="0" ref="G16:G21">SUM(D16:F16)</f>
        <v>8000</v>
      </c>
      <c r="H16" s="105"/>
    </row>
    <row r="17" spans="1:11" ht="12.75">
      <c r="A17" s="119"/>
      <c r="B17" s="492" t="s">
        <v>155</v>
      </c>
      <c r="C17" s="481"/>
      <c r="D17" s="167"/>
      <c r="E17" s="167">
        <v>12000</v>
      </c>
      <c r="F17" s="246"/>
      <c r="G17" s="173">
        <f t="shared" si="0"/>
        <v>12000</v>
      </c>
      <c r="H17" s="105"/>
      <c r="K17" s="105"/>
    </row>
    <row r="18" spans="1:8" ht="12.75">
      <c r="A18" s="119"/>
      <c r="B18" s="492" t="s">
        <v>156</v>
      </c>
      <c r="C18" s="481"/>
      <c r="D18" s="167"/>
      <c r="E18" s="167">
        <v>1000</v>
      </c>
      <c r="F18" s="246"/>
      <c r="G18" s="173">
        <f t="shared" si="0"/>
        <v>1000</v>
      </c>
      <c r="H18" s="105"/>
    </row>
    <row r="19" spans="1:8" ht="12.75">
      <c r="A19" s="119"/>
      <c r="B19" s="492" t="s">
        <v>157</v>
      </c>
      <c r="C19" s="481"/>
      <c r="D19" s="167"/>
      <c r="E19" s="167">
        <v>1000</v>
      </c>
      <c r="F19" s="246"/>
      <c r="G19" s="173">
        <f t="shared" si="0"/>
        <v>1000</v>
      </c>
      <c r="H19" s="105"/>
    </row>
    <row r="20" spans="1:8" ht="12.75">
      <c r="A20" s="119" t="s">
        <v>75</v>
      </c>
      <c r="B20" s="109"/>
      <c r="C20" s="109"/>
      <c r="D20" s="108">
        <f>SUM(D21:D22,D27,D41)</f>
        <v>223766</v>
      </c>
      <c r="E20" s="108">
        <f>SUM(E21:E22,E27,E41)</f>
        <v>2205774</v>
      </c>
      <c r="F20" s="108">
        <f>SUM(F21:F22,F27,F41)</f>
        <v>0</v>
      </c>
      <c r="G20" s="115">
        <f>SUM(D20:F20)</f>
        <v>2429540</v>
      </c>
      <c r="H20" s="105"/>
    </row>
    <row r="21" spans="1:8" ht="12.75">
      <c r="A21" s="119"/>
      <c r="B21" s="109"/>
      <c r="C21" s="163" t="s">
        <v>149</v>
      </c>
      <c r="D21" s="111">
        <v>223766</v>
      </c>
      <c r="E21" s="111">
        <v>0</v>
      </c>
      <c r="F21" s="111">
        <v>0</v>
      </c>
      <c r="G21" s="118">
        <f t="shared" si="0"/>
        <v>223766</v>
      </c>
      <c r="H21" s="105"/>
    </row>
    <row r="22" spans="1:8" ht="12.75">
      <c r="A22" s="116"/>
      <c r="B22" s="109"/>
      <c r="C22" s="109" t="s">
        <v>76</v>
      </c>
      <c r="D22" s="111">
        <f>SUM(D23:D26)</f>
        <v>0</v>
      </c>
      <c r="E22" s="111">
        <f>SUM(E23:E26)</f>
        <v>47655</v>
      </c>
      <c r="F22" s="111">
        <f>SUM(F23:F26)</f>
        <v>0</v>
      </c>
      <c r="G22" s="118">
        <f>SUM(D22:F22)</f>
        <v>47655</v>
      </c>
      <c r="H22" s="105"/>
    </row>
    <row r="23" spans="1:8" ht="12.75">
      <c r="A23" s="116"/>
      <c r="B23" s="109"/>
      <c r="C23" s="100" t="s">
        <v>93</v>
      </c>
      <c r="D23" s="239"/>
      <c r="E23" s="167">
        <v>44755</v>
      </c>
      <c r="F23" s="167"/>
      <c r="G23" s="173">
        <f>SUM(D23:F23)</f>
        <v>44755</v>
      </c>
      <c r="H23" s="105"/>
    </row>
    <row r="24" spans="1:11" ht="12.75">
      <c r="A24" s="116"/>
      <c r="B24" s="109"/>
      <c r="C24" s="100" t="s">
        <v>94</v>
      </c>
      <c r="D24" s="167"/>
      <c r="E24" s="167">
        <v>1100</v>
      </c>
      <c r="F24" s="167"/>
      <c r="G24" s="173">
        <f aca="true" t="shared" si="1" ref="G24:G68">SUM(D24:F24)</f>
        <v>1100</v>
      </c>
      <c r="H24" s="105"/>
      <c r="K24" s="105"/>
    </row>
    <row r="25" spans="1:11" ht="12.75">
      <c r="A25" s="116"/>
      <c r="B25" s="109"/>
      <c r="C25" s="100" t="s">
        <v>95</v>
      </c>
      <c r="D25" s="167"/>
      <c r="E25" s="167">
        <v>550</v>
      </c>
      <c r="F25" s="167"/>
      <c r="G25" s="173">
        <f t="shared" si="1"/>
        <v>550</v>
      </c>
      <c r="H25" s="105"/>
      <c r="K25" s="105"/>
    </row>
    <row r="26" spans="1:8" ht="12.75">
      <c r="A26" s="116"/>
      <c r="B26" s="109"/>
      <c r="C26" s="174" t="s">
        <v>141</v>
      </c>
      <c r="D26" s="167"/>
      <c r="E26" s="167">
        <v>1250</v>
      </c>
      <c r="F26" s="167"/>
      <c r="G26" s="173">
        <f t="shared" si="1"/>
        <v>1250</v>
      </c>
      <c r="H26" s="105"/>
    </row>
    <row r="27" spans="1:8" ht="12.75">
      <c r="A27" s="116"/>
      <c r="B27" s="109"/>
      <c r="C27" s="163" t="s">
        <v>131</v>
      </c>
      <c r="D27" s="111">
        <f>SUM(D28:D35,D37:D40)</f>
        <v>0</v>
      </c>
      <c r="E27" s="111">
        <f>SUM(E28:E35,E37:E40)</f>
        <v>40453</v>
      </c>
      <c r="F27" s="111">
        <f>SUM(F28:F35,F37:F40)</f>
        <v>0</v>
      </c>
      <c r="G27" s="173">
        <f t="shared" si="1"/>
        <v>40453</v>
      </c>
      <c r="H27" s="105"/>
    </row>
    <row r="28" spans="1:8" ht="12.75">
      <c r="A28" s="116"/>
      <c r="B28" s="109"/>
      <c r="C28" s="100" t="s">
        <v>96</v>
      </c>
      <c r="D28" s="167"/>
      <c r="E28" s="167">
        <v>1603</v>
      </c>
      <c r="F28" s="167"/>
      <c r="G28" s="173">
        <f t="shared" si="1"/>
        <v>1603</v>
      </c>
      <c r="H28" s="105"/>
    </row>
    <row r="29" spans="1:8" ht="12.75">
      <c r="A29" s="116"/>
      <c r="B29" s="109"/>
      <c r="C29" s="174" t="s">
        <v>142</v>
      </c>
      <c r="D29" s="167"/>
      <c r="E29" s="151">
        <v>750</v>
      </c>
      <c r="F29" s="167"/>
      <c r="G29" s="173">
        <f t="shared" si="1"/>
        <v>750</v>
      </c>
      <c r="H29" s="105"/>
    </row>
    <row r="30" spans="1:8" ht="12.75">
      <c r="A30" s="116"/>
      <c r="B30" s="109"/>
      <c r="C30" s="101" t="s">
        <v>97</v>
      </c>
      <c r="D30" s="239"/>
      <c r="E30" s="151">
        <v>200</v>
      </c>
      <c r="F30" s="167"/>
      <c r="G30" s="173">
        <f t="shared" si="1"/>
        <v>200</v>
      </c>
      <c r="H30" s="105"/>
    </row>
    <row r="31" spans="1:8" ht="12.75">
      <c r="A31" s="116"/>
      <c r="B31" s="109"/>
      <c r="C31" s="213" t="s">
        <v>278</v>
      </c>
      <c r="D31" s="239"/>
      <c r="E31" s="167">
        <v>16000</v>
      </c>
      <c r="F31" s="167"/>
      <c r="G31" s="173">
        <f t="shared" si="1"/>
        <v>16000</v>
      </c>
      <c r="H31" s="105"/>
    </row>
    <row r="32" spans="1:8" ht="13.5" customHeight="1">
      <c r="A32" s="116"/>
      <c r="B32" s="109"/>
      <c r="C32" s="166" t="s">
        <v>136</v>
      </c>
      <c r="D32" s="167"/>
      <c r="E32" s="167">
        <v>500</v>
      </c>
      <c r="F32" s="167"/>
      <c r="G32" s="173">
        <f t="shared" si="1"/>
        <v>500</v>
      </c>
      <c r="H32" s="105"/>
    </row>
    <row r="33" spans="1:8" ht="12.75">
      <c r="A33" s="116"/>
      <c r="B33" s="109"/>
      <c r="C33" s="174" t="s">
        <v>173</v>
      </c>
      <c r="D33" s="167"/>
      <c r="E33" s="167">
        <v>1000</v>
      </c>
      <c r="F33" s="167"/>
      <c r="G33" s="173">
        <f t="shared" si="1"/>
        <v>1000</v>
      </c>
      <c r="H33" s="105"/>
    </row>
    <row r="34" spans="1:8" ht="12.75">
      <c r="A34" s="116"/>
      <c r="B34" s="109"/>
      <c r="C34" s="213" t="s">
        <v>253</v>
      </c>
      <c r="D34" s="167"/>
      <c r="E34" s="167">
        <v>3300</v>
      </c>
      <c r="F34" s="167"/>
      <c r="G34" s="173">
        <f t="shared" si="1"/>
        <v>3300</v>
      </c>
      <c r="H34" s="105"/>
    </row>
    <row r="35" spans="1:8" ht="12.75">
      <c r="A35" s="116"/>
      <c r="B35" s="109"/>
      <c r="C35" s="174" t="s">
        <v>252</v>
      </c>
      <c r="D35" s="167"/>
      <c r="E35" s="151">
        <v>7000</v>
      </c>
      <c r="F35" s="167"/>
      <c r="G35" s="173">
        <f t="shared" si="1"/>
        <v>7000</v>
      </c>
      <c r="H35" s="105"/>
    </row>
    <row r="36" spans="1:8" ht="12.75">
      <c r="A36" s="116"/>
      <c r="B36" s="109"/>
      <c r="C36" s="299" t="s">
        <v>174</v>
      </c>
      <c r="D36" s="239"/>
      <c r="E36" s="239"/>
      <c r="F36" s="239"/>
      <c r="G36" s="241"/>
      <c r="H36" s="105"/>
    </row>
    <row r="37" spans="1:8" ht="12.75">
      <c r="A37" s="116"/>
      <c r="B37" s="109"/>
      <c r="C37" s="101" t="s">
        <v>98</v>
      </c>
      <c r="D37" s="167"/>
      <c r="E37" s="167">
        <v>500</v>
      </c>
      <c r="F37" s="167"/>
      <c r="G37" s="173">
        <f t="shared" si="1"/>
        <v>500</v>
      </c>
      <c r="H37" s="105"/>
    </row>
    <row r="38" spans="1:8" ht="12.75">
      <c r="A38" s="116"/>
      <c r="B38" s="109"/>
      <c r="C38" s="100" t="s">
        <v>99</v>
      </c>
      <c r="D38" s="167"/>
      <c r="E38" s="167">
        <v>7000</v>
      </c>
      <c r="F38" s="167"/>
      <c r="G38" s="173">
        <f t="shared" si="1"/>
        <v>7000</v>
      </c>
      <c r="H38" s="105"/>
    </row>
    <row r="39" spans="1:8" ht="12.75">
      <c r="A39" s="116"/>
      <c r="B39" s="109"/>
      <c r="C39" s="174" t="s">
        <v>264</v>
      </c>
      <c r="D39" s="167"/>
      <c r="E39" s="167">
        <v>350</v>
      </c>
      <c r="F39" s="167"/>
      <c r="G39" s="173">
        <f t="shared" si="1"/>
        <v>350</v>
      </c>
      <c r="H39" s="105"/>
    </row>
    <row r="40" spans="1:8" ht="12.75">
      <c r="A40" s="116"/>
      <c r="B40" s="109"/>
      <c r="C40" s="113" t="s">
        <v>100</v>
      </c>
      <c r="D40" s="239"/>
      <c r="E40" s="167">
        <v>2250</v>
      </c>
      <c r="F40" s="167"/>
      <c r="G40" s="173">
        <f t="shared" si="1"/>
        <v>2250</v>
      </c>
      <c r="H40" s="105"/>
    </row>
    <row r="41" spans="1:8" ht="12.75">
      <c r="A41" s="116"/>
      <c r="B41" s="109"/>
      <c r="C41" s="163" t="s">
        <v>132</v>
      </c>
      <c r="D41" s="111"/>
      <c r="E41" s="151">
        <f>Tartalék!C25</f>
        <v>2117666</v>
      </c>
      <c r="F41" s="111"/>
      <c r="G41" s="173">
        <f t="shared" si="1"/>
        <v>2117666</v>
      </c>
      <c r="H41" s="105"/>
    </row>
    <row r="42" spans="1:8" ht="12.75">
      <c r="A42" s="119" t="s">
        <v>77</v>
      </c>
      <c r="B42" s="109"/>
      <c r="C42" s="109"/>
      <c r="D42" s="108">
        <f>SUM(D43:D47)</f>
        <v>0</v>
      </c>
      <c r="E42" s="108">
        <f>SUM(E43:E47)</f>
        <v>1701422</v>
      </c>
      <c r="F42" s="108"/>
      <c r="G42" s="115">
        <f>SUM(D42:F42)</f>
        <v>1701422</v>
      </c>
      <c r="H42" s="105"/>
    </row>
    <row r="43" spans="1:8" ht="12.75">
      <c r="A43" s="116"/>
      <c r="B43" s="163" t="s">
        <v>78</v>
      </c>
      <c r="C43" s="109"/>
      <c r="D43" s="239"/>
      <c r="E43" s="167">
        <v>0</v>
      </c>
      <c r="F43" s="167"/>
      <c r="G43" s="173">
        <f t="shared" si="1"/>
        <v>0</v>
      </c>
      <c r="H43" s="105"/>
    </row>
    <row r="44" spans="1:8" ht="12.75">
      <c r="A44" s="116"/>
      <c r="B44" s="163" t="s">
        <v>79</v>
      </c>
      <c r="C44" s="109"/>
      <c r="D44" s="239"/>
      <c r="E44" s="167">
        <v>1320948</v>
      </c>
      <c r="F44" s="167"/>
      <c r="G44" s="173">
        <f t="shared" si="1"/>
        <v>1320948</v>
      </c>
      <c r="H44" s="105"/>
    </row>
    <row r="45" spans="1:8" ht="12.75">
      <c r="A45" s="116"/>
      <c r="B45" s="163" t="s">
        <v>80</v>
      </c>
      <c r="C45" s="109"/>
      <c r="D45" s="239"/>
      <c r="E45" s="167">
        <v>0</v>
      </c>
      <c r="F45" s="167"/>
      <c r="G45" s="173">
        <f t="shared" si="1"/>
        <v>0</v>
      </c>
      <c r="H45" s="105"/>
    </row>
    <row r="46" spans="1:8" ht="12.75">
      <c r="A46" s="116"/>
      <c r="B46" s="163" t="s">
        <v>81</v>
      </c>
      <c r="C46" s="109"/>
      <c r="D46" s="239"/>
      <c r="E46" s="167">
        <v>18754</v>
      </c>
      <c r="F46" s="167"/>
      <c r="G46" s="173">
        <f t="shared" si="1"/>
        <v>18754</v>
      </c>
      <c r="H46" s="105"/>
    </row>
    <row r="47" spans="1:8" ht="12.75">
      <c r="A47" s="116"/>
      <c r="B47" s="109" t="s">
        <v>82</v>
      </c>
      <c r="C47" s="109"/>
      <c r="D47" s="239"/>
      <c r="E47" s="167">
        <v>361720</v>
      </c>
      <c r="F47" s="167"/>
      <c r="G47" s="173">
        <f t="shared" si="1"/>
        <v>361720</v>
      </c>
      <c r="H47" s="105"/>
    </row>
    <row r="48" spans="1:8" ht="12.75">
      <c r="A48" s="119" t="s">
        <v>83</v>
      </c>
      <c r="B48" s="109"/>
      <c r="C48" s="109"/>
      <c r="D48" s="108">
        <f>SUM(D49:D50)</f>
        <v>0</v>
      </c>
      <c r="E48" s="108">
        <f>SUM(E49:E50)</f>
        <v>131659</v>
      </c>
      <c r="F48" s="108"/>
      <c r="G48" s="115">
        <f t="shared" si="1"/>
        <v>131659</v>
      </c>
      <c r="H48" s="105"/>
    </row>
    <row r="49" spans="1:8" ht="12.75">
      <c r="A49" s="116"/>
      <c r="B49" s="109" t="s">
        <v>84</v>
      </c>
      <c r="C49" s="109"/>
      <c r="D49" s="240"/>
      <c r="E49" s="167">
        <v>103669</v>
      </c>
      <c r="F49" s="108"/>
      <c r="G49" s="173">
        <f t="shared" si="1"/>
        <v>103669</v>
      </c>
      <c r="H49" s="105"/>
    </row>
    <row r="50" spans="1:8" ht="12.75">
      <c r="A50" s="116"/>
      <c r="B50" s="109" t="s">
        <v>85</v>
      </c>
      <c r="C50" s="109"/>
      <c r="D50" s="239"/>
      <c r="E50" s="167">
        <v>27990</v>
      </c>
      <c r="F50" s="167"/>
      <c r="G50" s="173">
        <f t="shared" si="1"/>
        <v>27990</v>
      </c>
      <c r="H50" s="105"/>
    </row>
    <row r="51" spans="1:8" ht="12.75">
      <c r="A51" s="119" t="s">
        <v>86</v>
      </c>
      <c r="B51" s="109"/>
      <c r="C51" s="109"/>
      <c r="D51" s="108">
        <f>SUM(D52:D54)</f>
        <v>0</v>
      </c>
      <c r="E51" s="108">
        <f>SUM(E52:E54)</f>
        <v>114337</v>
      </c>
      <c r="F51" s="108">
        <f>SUM(F52:F54)</f>
        <v>0</v>
      </c>
      <c r="G51" s="115">
        <f t="shared" si="1"/>
        <v>114337</v>
      </c>
      <c r="H51" s="105"/>
    </row>
    <row r="52" spans="1:8" ht="12.75">
      <c r="A52" s="119"/>
      <c r="B52" s="224" t="s">
        <v>182</v>
      </c>
      <c r="C52" s="223"/>
      <c r="D52" s="167"/>
      <c r="E52" s="167">
        <v>0</v>
      </c>
      <c r="F52" s="167"/>
      <c r="G52" s="173">
        <f t="shared" si="1"/>
        <v>0</v>
      </c>
      <c r="H52" s="105"/>
    </row>
    <row r="53" spans="1:8" ht="12.75">
      <c r="A53" s="119"/>
      <c r="B53" s="172" t="s">
        <v>150</v>
      </c>
      <c r="C53" s="169"/>
      <c r="D53" s="108"/>
      <c r="E53" s="167">
        <v>14280</v>
      </c>
      <c r="F53" s="108"/>
      <c r="G53" s="173">
        <f t="shared" si="1"/>
        <v>14280</v>
      </c>
      <c r="H53" s="105"/>
    </row>
    <row r="54" spans="1:8" ht="12.75">
      <c r="A54" s="116"/>
      <c r="B54" s="163" t="s">
        <v>133</v>
      </c>
      <c r="C54" s="109"/>
      <c r="D54" s="167"/>
      <c r="E54" s="167">
        <f>SUM(E55:E58)</f>
        <v>100057</v>
      </c>
      <c r="F54" s="167"/>
      <c r="G54" s="173">
        <f t="shared" si="1"/>
        <v>100057</v>
      </c>
      <c r="H54" s="105"/>
    </row>
    <row r="55" spans="1:8" ht="12.75">
      <c r="A55" s="116"/>
      <c r="B55" s="163"/>
      <c r="C55" s="163" t="s">
        <v>347</v>
      </c>
      <c r="D55" s="167"/>
      <c r="E55" s="167">
        <v>21000</v>
      </c>
      <c r="F55" s="167"/>
      <c r="G55" s="173">
        <f t="shared" si="1"/>
        <v>21000</v>
      </c>
      <c r="H55" s="105"/>
    </row>
    <row r="56" spans="1:8" ht="12.75">
      <c r="A56" s="116"/>
      <c r="B56" s="109"/>
      <c r="C56" s="163" t="s">
        <v>329</v>
      </c>
      <c r="D56" s="239"/>
      <c r="E56" s="167">
        <v>42724</v>
      </c>
      <c r="F56" s="167"/>
      <c r="G56" s="173">
        <f t="shared" si="1"/>
        <v>42724</v>
      </c>
      <c r="H56" s="105"/>
    </row>
    <row r="57" spans="1:8" ht="12.75">
      <c r="A57" s="116"/>
      <c r="B57" s="109"/>
      <c r="C57" s="284" t="s">
        <v>330</v>
      </c>
      <c r="D57" s="239"/>
      <c r="E57" s="167">
        <v>9515</v>
      </c>
      <c r="F57" s="167"/>
      <c r="G57" s="173">
        <f t="shared" si="1"/>
        <v>9515</v>
      </c>
      <c r="H57" s="105"/>
    </row>
    <row r="58" spans="1:8" ht="12.75">
      <c r="A58" s="116"/>
      <c r="B58" s="109"/>
      <c r="C58" s="163" t="s">
        <v>287</v>
      </c>
      <c r="D58" s="239"/>
      <c r="E58" s="167">
        <v>26818</v>
      </c>
      <c r="F58" s="167"/>
      <c r="G58" s="173">
        <f t="shared" si="1"/>
        <v>26818</v>
      </c>
      <c r="H58" s="105"/>
    </row>
    <row r="59" spans="1:8" ht="12.75">
      <c r="A59" s="119" t="s">
        <v>22</v>
      </c>
      <c r="B59" s="109"/>
      <c r="C59" s="163"/>
      <c r="D59" s="108">
        <f>SUM(D9,D11,D13,D14,D20,D42,D48,D51)</f>
        <v>459394</v>
      </c>
      <c r="E59" s="108">
        <f>SUM(E9,E11,E13,E14,E20,E42,E48,E51)</f>
        <v>4337494</v>
      </c>
      <c r="F59" s="108">
        <f>SUM(F9,F11,F13,F14,F20,F42,F48,F51)</f>
        <v>0</v>
      </c>
      <c r="G59" s="115">
        <f t="shared" si="1"/>
        <v>4796888</v>
      </c>
      <c r="H59" s="105"/>
    </row>
    <row r="60" spans="1:8" ht="12.75">
      <c r="A60" s="119" t="s">
        <v>87</v>
      </c>
      <c r="B60" s="109"/>
      <c r="C60" s="109"/>
      <c r="D60" s="108">
        <f>SUM(D61:D63)</f>
        <v>0</v>
      </c>
      <c r="E60" s="108">
        <f>SUM(E61:E63)</f>
        <v>2975690</v>
      </c>
      <c r="F60" s="108">
        <f>SUM(F61:F63)</f>
        <v>0</v>
      </c>
      <c r="G60" s="115">
        <f t="shared" si="1"/>
        <v>2975690</v>
      </c>
      <c r="H60" s="105"/>
    </row>
    <row r="61" spans="1:8" ht="12.75">
      <c r="A61" s="119"/>
      <c r="B61" s="109"/>
      <c r="C61" s="109" t="s">
        <v>112</v>
      </c>
      <c r="D61" s="108"/>
      <c r="E61" s="167">
        <v>1387918</v>
      </c>
      <c r="F61" s="108"/>
      <c r="G61" s="173">
        <f t="shared" si="1"/>
        <v>1387918</v>
      </c>
      <c r="H61" s="105"/>
    </row>
    <row r="62" spans="1:8" ht="12.75">
      <c r="A62" s="119"/>
      <c r="B62" s="109"/>
      <c r="C62" s="163" t="s">
        <v>180</v>
      </c>
      <c r="D62" s="167">
        <v>0</v>
      </c>
      <c r="E62" s="167">
        <v>0</v>
      </c>
      <c r="F62" s="167"/>
      <c r="G62" s="173">
        <f t="shared" si="1"/>
        <v>0</v>
      </c>
      <c r="H62" s="105"/>
    </row>
    <row r="63" spans="1:8" ht="12.75">
      <c r="A63" s="116"/>
      <c r="B63" s="109"/>
      <c r="C63" s="109" t="s">
        <v>88</v>
      </c>
      <c r="D63" s="239"/>
      <c r="E63" s="167">
        <f>SUM('Polg.Hiv.'!E18,'Eszi+Eü'!D27,'Eszi+Eü'!D19,Vg!D19,Ovi!D20,AJMK!D18)</f>
        <v>1587772</v>
      </c>
      <c r="F63" s="167"/>
      <c r="G63" s="173">
        <f t="shared" si="1"/>
        <v>1587772</v>
      </c>
      <c r="H63" s="105"/>
    </row>
    <row r="64" spans="1:8" ht="12.75">
      <c r="A64" s="116"/>
      <c r="B64" s="109"/>
      <c r="C64" s="112" t="s">
        <v>92</v>
      </c>
      <c r="D64" s="111"/>
      <c r="E64" s="111">
        <f>SUM('Polg.Hiv.'!E25,'Eszi+Eü'!D34,'Eszi+Eü'!D48,Vg!D26,Ovi!D27,AJMK!D25)</f>
        <v>987354</v>
      </c>
      <c r="F64" s="111"/>
      <c r="G64" s="173">
        <f t="shared" si="1"/>
        <v>987354</v>
      </c>
      <c r="H64" s="105"/>
    </row>
    <row r="65" spans="1:8" ht="12.75">
      <c r="A65" s="116"/>
      <c r="B65" s="109"/>
      <c r="C65" s="112" t="s">
        <v>89</v>
      </c>
      <c r="D65" s="111"/>
      <c r="E65" s="111">
        <f>SUM('Polg.Hiv.'!E26,'Eszi+Eü'!D35,'Eszi+Eü'!D49,Vg!D27,Ovi!D28,AJMK!D26)</f>
        <v>194931</v>
      </c>
      <c r="F65" s="111"/>
      <c r="G65" s="173">
        <f t="shared" si="1"/>
        <v>194931</v>
      </c>
      <c r="H65" s="105"/>
    </row>
    <row r="66" spans="1:8" ht="12.75">
      <c r="A66" s="116"/>
      <c r="B66" s="109"/>
      <c r="C66" s="112" t="s">
        <v>90</v>
      </c>
      <c r="D66" s="111"/>
      <c r="E66" s="111">
        <f>SUM('Polg.Hiv.'!E27,'Eszi+Eü'!D36,'Eszi+Eü'!D50,Vg!D28,Ovi!D29,AJMK!D27)</f>
        <v>494703</v>
      </c>
      <c r="F66" s="111"/>
      <c r="G66" s="173">
        <f t="shared" si="1"/>
        <v>494703</v>
      </c>
      <c r="H66" s="105"/>
    </row>
    <row r="67" spans="1:8" ht="12.75">
      <c r="A67" s="291"/>
      <c r="B67" s="292"/>
      <c r="C67" s="293" t="s">
        <v>91</v>
      </c>
      <c r="D67" s="294"/>
      <c r="E67" s="111">
        <f>SUM('Polg.Hiv.'!E28,'Eszi+Eü'!D37,'Eszi+Eü'!D51,Vg!D29,Ovi!D30,AJMK!D28)</f>
        <v>4000</v>
      </c>
      <c r="F67" s="295"/>
      <c r="G67" s="185">
        <f t="shared" si="1"/>
        <v>4000</v>
      </c>
      <c r="H67" s="105"/>
    </row>
    <row r="68" spans="1:8" ht="16.5" customHeight="1">
      <c r="A68" s="497" t="s">
        <v>9</v>
      </c>
      <c r="B68" s="498"/>
      <c r="C68" s="499"/>
      <c r="D68" s="170">
        <f>SUM(D59:D60)</f>
        <v>459394</v>
      </c>
      <c r="E68" s="170">
        <f>SUM(E59:E60)</f>
        <v>7313184</v>
      </c>
      <c r="F68" s="170">
        <f>SUM(F59:F60)</f>
        <v>0</v>
      </c>
      <c r="G68" s="296">
        <f t="shared" si="1"/>
        <v>7772578</v>
      </c>
      <c r="H68" s="105"/>
    </row>
    <row r="69" spans="5:7" ht="15.75" customHeight="1">
      <c r="E69" s="105"/>
      <c r="F69" s="105"/>
      <c r="G69" s="105"/>
    </row>
    <row r="70" spans="3:4" ht="12.75">
      <c r="C70" s="127"/>
      <c r="D70" s="286"/>
    </row>
    <row r="71" spans="3:5" ht="12.75">
      <c r="C71" s="127"/>
      <c r="D71" s="1"/>
      <c r="E71" s="203"/>
    </row>
    <row r="72" ht="12.75">
      <c r="C72" s="128"/>
    </row>
    <row r="73" ht="12.75">
      <c r="C73" s="128"/>
    </row>
  </sheetData>
  <sheetProtection/>
  <mergeCells count="15">
    <mergeCell ref="D5:G6"/>
    <mergeCell ref="F4:G4"/>
    <mergeCell ref="A1:G1"/>
    <mergeCell ref="D8:F8"/>
    <mergeCell ref="C3:G3"/>
    <mergeCell ref="B19:C19"/>
    <mergeCell ref="A68:C68"/>
    <mergeCell ref="B10:C10"/>
    <mergeCell ref="B12:C12"/>
    <mergeCell ref="A5:C8"/>
    <mergeCell ref="G7:G8"/>
    <mergeCell ref="B17:C17"/>
    <mergeCell ref="B18:C18"/>
    <mergeCell ref="B16:C16"/>
    <mergeCell ref="B15:C15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44"/>
  <sheetViews>
    <sheetView zoomScalePageLayoutView="0" workbookViewId="0" topLeftCell="A1">
      <selection activeCell="F3" sqref="F3:K3"/>
    </sheetView>
  </sheetViews>
  <sheetFormatPr defaultColWidth="9.140625" defaultRowHeight="12.75"/>
  <cols>
    <col min="1" max="1" width="5.140625" style="140" customWidth="1"/>
    <col min="2" max="9" width="9.140625" style="140" customWidth="1"/>
    <col min="10" max="10" width="10.140625" style="140" customWidth="1"/>
    <col min="11" max="11" width="10.421875" style="140" customWidth="1"/>
    <col min="12" max="16384" width="9.140625" style="140" customWidth="1"/>
  </cols>
  <sheetData>
    <row r="1" spans="1:11" ht="15.75">
      <c r="A1" s="510" t="s">
        <v>350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</row>
    <row r="2" spans="1:10" s="279" customFormat="1" ht="15.75">
      <c r="A2" s="276"/>
      <c r="B2" s="277"/>
      <c r="C2" s="277"/>
      <c r="D2" s="277"/>
      <c r="E2" s="277"/>
      <c r="F2" s="277"/>
      <c r="G2" s="277"/>
      <c r="H2" s="277"/>
      <c r="I2" s="277"/>
      <c r="J2" s="278"/>
    </row>
    <row r="3" spans="1:11" ht="12.75">
      <c r="A3" s="227"/>
      <c r="B3" s="227"/>
      <c r="C3" s="227"/>
      <c r="D3" s="227"/>
      <c r="E3" s="227"/>
      <c r="F3" s="511" t="s">
        <v>528</v>
      </c>
      <c r="G3" s="511"/>
      <c r="H3" s="511"/>
      <c r="I3" s="511"/>
      <c r="J3" s="511"/>
      <c r="K3" s="511"/>
    </row>
    <row r="4" spans="1:11" ht="12.75">
      <c r="A4" s="227"/>
      <c r="B4" s="227"/>
      <c r="C4" s="227"/>
      <c r="D4" s="227"/>
      <c r="E4" s="227"/>
      <c r="F4" s="227"/>
      <c r="G4" s="227"/>
      <c r="H4" s="227"/>
      <c r="I4" s="227"/>
      <c r="J4" s="511" t="s">
        <v>0</v>
      </c>
      <c r="K4" s="511"/>
    </row>
    <row r="5" spans="1:11" ht="12.75" customHeight="1">
      <c r="A5" s="512"/>
      <c r="B5" s="514" t="s">
        <v>196</v>
      </c>
      <c r="C5" s="515"/>
      <c r="D5" s="515"/>
      <c r="E5" s="515"/>
      <c r="F5" s="515"/>
      <c r="G5" s="515"/>
      <c r="H5" s="515"/>
      <c r="I5" s="515"/>
      <c r="J5" s="516"/>
      <c r="K5" s="520" t="s">
        <v>310</v>
      </c>
    </row>
    <row r="6" spans="1:11" ht="26.25" customHeight="1">
      <c r="A6" s="513"/>
      <c r="B6" s="517"/>
      <c r="C6" s="518"/>
      <c r="D6" s="518"/>
      <c r="E6" s="518"/>
      <c r="F6" s="518"/>
      <c r="G6" s="518"/>
      <c r="H6" s="518"/>
      <c r="I6" s="518"/>
      <c r="J6" s="519"/>
      <c r="K6" s="520"/>
    </row>
    <row r="7" spans="1:11" ht="12.75" customHeight="1">
      <c r="A7" s="281" t="s">
        <v>276</v>
      </c>
      <c r="B7" s="509" t="s">
        <v>197</v>
      </c>
      <c r="C7" s="509"/>
      <c r="D7" s="509"/>
      <c r="E7" s="509"/>
      <c r="F7" s="509"/>
      <c r="G7" s="509"/>
      <c r="H7" s="509"/>
      <c r="I7" s="509"/>
      <c r="J7" s="509"/>
      <c r="K7" s="228">
        <f>SUM(K8:K14)</f>
        <v>80</v>
      </c>
    </row>
    <row r="8" spans="1:11" ht="12.75" customHeight="1">
      <c r="A8" s="229">
        <v>1</v>
      </c>
      <c r="B8" s="502" t="s">
        <v>198</v>
      </c>
      <c r="C8" s="502"/>
      <c r="D8" s="502"/>
      <c r="E8" s="502"/>
      <c r="F8" s="502"/>
      <c r="G8" s="502"/>
      <c r="H8" s="502"/>
      <c r="I8" s="502"/>
      <c r="J8" s="502"/>
      <c r="K8" s="231">
        <v>0</v>
      </c>
    </row>
    <row r="9" spans="1:11" ht="12.75" customHeight="1">
      <c r="A9" s="229">
        <v>2</v>
      </c>
      <c r="B9" s="502" t="s">
        <v>199</v>
      </c>
      <c r="C9" s="502"/>
      <c r="D9" s="502"/>
      <c r="E9" s="502"/>
      <c r="F9" s="502"/>
      <c r="G9" s="502"/>
      <c r="H9" s="502"/>
      <c r="I9" s="502"/>
      <c r="J9" s="502"/>
      <c r="K9" s="231">
        <v>0</v>
      </c>
    </row>
    <row r="10" spans="1:11" ht="12.75" customHeight="1">
      <c r="A10" s="229">
        <v>3</v>
      </c>
      <c r="B10" s="502" t="s">
        <v>200</v>
      </c>
      <c r="C10" s="502"/>
      <c r="D10" s="502"/>
      <c r="E10" s="502"/>
      <c r="F10" s="502"/>
      <c r="G10" s="502"/>
      <c r="H10" s="502"/>
      <c r="I10" s="502"/>
      <c r="J10" s="502"/>
      <c r="K10" s="231">
        <v>0</v>
      </c>
    </row>
    <row r="11" spans="1:11" ht="12.75" customHeight="1">
      <c r="A11" s="229">
        <v>4</v>
      </c>
      <c r="B11" s="230" t="s">
        <v>201</v>
      </c>
      <c r="C11" s="232"/>
      <c r="D11" s="233"/>
      <c r="E11" s="233"/>
      <c r="F11" s="233"/>
      <c r="G11" s="233"/>
      <c r="H11" s="233"/>
      <c r="I11" s="233"/>
      <c r="J11" s="234"/>
      <c r="K11" s="231">
        <v>0</v>
      </c>
    </row>
    <row r="12" spans="1:11" ht="12.75" customHeight="1">
      <c r="A12" s="229">
        <v>5</v>
      </c>
      <c r="B12" s="503" t="s">
        <v>202</v>
      </c>
      <c r="C12" s="504"/>
      <c r="D12" s="504"/>
      <c r="E12" s="504"/>
      <c r="F12" s="504"/>
      <c r="G12" s="504"/>
      <c r="H12" s="504"/>
      <c r="I12" s="504"/>
      <c r="J12" s="505"/>
      <c r="K12" s="231">
        <v>0</v>
      </c>
    </row>
    <row r="13" spans="1:11" ht="12.75" customHeight="1">
      <c r="A13" s="229">
        <v>6</v>
      </c>
      <c r="B13" s="502" t="s">
        <v>203</v>
      </c>
      <c r="C13" s="502"/>
      <c r="D13" s="502"/>
      <c r="E13" s="502"/>
      <c r="F13" s="502"/>
      <c r="G13" s="502"/>
      <c r="H13" s="502"/>
      <c r="I13" s="502"/>
      <c r="J13" s="502"/>
      <c r="K13" s="231">
        <v>80</v>
      </c>
    </row>
    <row r="14" spans="1:11" ht="12.75" customHeight="1">
      <c r="A14" s="229">
        <v>7</v>
      </c>
      <c r="B14" s="502" t="s">
        <v>275</v>
      </c>
      <c r="C14" s="502"/>
      <c r="D14" s="502"/>
      <c r="E14" s="502"/>
      <c r="F14" s="502"/>
      <c r="G14" s="502"/>
      <c r="H14" s="502"/>
      <c r="I14" s="502"/>
      <c r="J14" s="502"/>
      <c r="K14" s="231">
        <v>0</v>
      </c>
    </row>
    <row r="15" spans="1:11" ht="12.75" customHeight="1">
      <c r="A15" s="282" t="s">
        <v>41</v>
      </c>
      <c r="B15" s="506" t="s">
        <v>204</v>
      </c>
      <c r="C15" s="502"/>
      <c r="D15" s="502"/>
      <c r="E15" s="502"/>
      <c r="F15" s="502"/>
      <c r="G15" s="502"/>
      <c r="H15" s="502"/>
      <c r="I15" s="502"/>
      <c r="J15" s="502"/>
      <c r="K15" s="235">
        <f>SUM(K16:K19)</f>
        <v>223936</v>
      </c>
    </row>
    <row r="16" spans="1:11" ht="12.75" customHeight="1">
      <c r="A16" s="229">
        <v>8</v>
      </c>
      <c r="B16" s="502" t="s">
        <v>205</v>
      </c>
      <c r="C16" s="502"/>
      <c r="D16" s="502"/>
      <c r="E16" s="502"/>
      <c r="F16" s="502"/>
      <c r="G16" s="502"/>
      <c r="H16" s="502"/>
      <c r="I16" s="502"/>
      <c r="J16" s="502"/>
      <c r="K16" s="231">
        <v>182214</v>
      </c>
    </row>
    <row r="17" spans="1:11" ht="12.75" customHeight="1">
      <c r="A17" s="229">
        <v>9</v>
      </c>
      <c r="B17" s="502" t="s">
        <v>206</v>
      </c>
      <c r="C17" s="502"/>
      <c r="D17" s="502"/>
      <c r="E17" s="502"/>
      <c r="F17" s="502"/>
      <c r="G17" s="502"/>
      <c r="H17" s="502"/>
      <c r="I17" s="502"/>
      <c r="J17" s="502"/>
      <c r="K17" s="231">
        <v>34285</v>
      </c>
    </row>
    <row r="18" spans="1:11" ht="12.75" customHeight="1">
      <c r="A18" s="229">
        <v>10</v>
      </c>
      <c r="B18" s="503" t="s">
        <v>207</v>
      </c>
      <c r="C18" s="504"/>
      <c r="D18" s="504"/>
      <c r="E18" s="504"/>
      <c r="F18" s="504"/>
      <c r="G18" s="504"/>
      <c r="H18" s="504"/>
      <c r="I18" s="504"/>
      <c r="J18" s="505"/>
      <c r="K18" s="236">
        <v>0</v>
      </c>
    </row>
    <row r="19" spans="1:11" ht="12.75" customHeight="1">
      <c r="A19" s="229">
        <v>11</v>
      </c>
      <c r="B19" s="503" t="s">
        <v>208</v>
      </c>
      <c r="C19" s="504"/>
      <c r="D19" s="504"/>
      <c r="E19" s="504"/>
      <c r="F19" s="504"/>
      <c r="G19" s="504"/>
      <c r="H19" s="504"/>
      <c r="I19" s="504"/>
      <c r="J19" s="505"/>
      <c r="K19" s="236">
        <v>7437</v>
      </c>
    </row>
    <row r="20" spans="1:13" ht="12.75" customHeight="1">
      <c r="A20" s="282" t="s">
        <v>126</v>
      </c>
      <c r="B20" s="506" t="s">
        <v>209</v>
      </c>
      <c r="C20" s="502"/>
      <c r="D20" s="502"/>
      <c r="E20" s="502"/>
      <c r="F20" s="502"/>
      <c r="G20" s="502"/>
      <c r="H20" s="502"/>
      <c r="I20" s="502"/>
      <c r="J20" s="502"/>
      <c r="K20" s="235">
        <f>SUM(K21,K26:K30,K33,K37)</f>
        <v>207420</v>
      </c>
      <c r="M20" s="333"/>
    </row>
    <row r="21" spans="1:13" ht="12.75" customHeight="1">
      <c r="A21" s="229">
        <v>12</v>
      </c>
      <c r="B21" s="502" t="s">
        <v>210</v>
      </c>
      <c r="C21" s="502"/>
      <c r="D21" s="502"/>
      <c r="E21" s="502"/>
      <c r="F21" s="502"/>
      <c r="G21" s="502"/>
      <c r="H21" s="502"/>
      <c r="I21" s="502"/>
      <c r="J21" s="502"/>
      <c r="K21" s="231">
        <f>SUM(K22:K25)</f>
        <v>35839</v>
      </c>
      <c r="M21" s="333"/>
    </row>
    <row r="22" spans="1:13" ht="12.75" customHeight="1">
      <c r="A22" s="229"/>
      <c r="B22" s="502" t="s">
        <v>211</v>
      </c>
      <c r="C22" s="502"/>
      <c r="D22" s="502"/>
      <c r="E22" s="502"/>
      <c r="F22" s="502"/>
      <c r="G22" s="502"/>
      <c r="H22" s="502"/>
      <c r="I22" s="502"/>
      <c r="J22" s="502"/>
      <c r="K22" s="237">
        <v>4760</v>
      </c>
      <c r="M22" s="333"/>
    </row>
    <row r="23" spans="1:11" ht="12.75" customHeight="1">
      <c r="A23" s="229"/>
      <c r="B23" s="502" t="s">
        <v>212</v>
      </c>
      <c r="C23" s="502"/>
      <c r="D23" s="502"/>
      <c r="E23" s="502"/>
      <c r="F23" s="502"/>
      <c r="G23" s="502"/>
      <c r="H23" s="502"/>
      <c r="I23" s="502"/>
      <c r="J23" s="502"/>
      <c r="K23" s="237">
        <v>16500</v>
      </c>
    </row>
    <row r="24" spans="1:11" ht="12.75" customHeight="1">
      <c r="A24" s="229"/>
      <c r="B24" s="502" t="s">
        <v>213</v>
      </c>
      <c r="C24" s="502"/>
      <c r="D24" s="502"/>
      <c r="E24" s="502"/>
      <c r="F24" s="502"/>
      <c r="G24" s="502"/>
      <c r="H24" s="502"/>
      <c r="I24" s="502"/>
      <c r="J24" s="502"/>
      <c r="K24" s="237">
        <v>4249</v>
      </c>
    </row>
    <row r="25" spans="1:11" ht="12.75" customHeight="1">
      <c r="A25" s="229"/>
      <c r="B25" s="502" t="s">
        <v>214</v>
      </c>
      <c r="C25" s="502"/>
      <c r="D25" s="502"/>
      <c r="E25" s="502"/>
      <c r="F25" s="502"/>
      <c r="G25" s="502"/>
      <c r="H25" s="502"/>
      <c r="I25" s="502"/>
      <c r="J25" s="502"/>
      <c r="K25" s="237">
        <v>10330</v>
      </c>
    </row>
    <row r="26" spans="1:11" ht="12.75" customHeight="1">
      <c r="A26" s="229">
        <v>13</v>
      </c>
      <c r="B26" s="502" t="s">
        <v>215</v>
      </c>
      <c r="C26" s="502"/>
      <c r="D26" s="502"/>
      <c r="E26" s="502"/>
      <c r="F26" s="502"/>
      <c r="G26" s="502"/>
      <c r="H26" s="502"/>
      <c r="I26" s="502"/>
      <c r="J26" s="502"/>
      <c r="K26" s="231">
        <v>760</v>
      </c>
    </row>
    <row r="27" spans="1:11" ht="12.75" customHeight="1">
      <c r="A27" s="229">
        <v>14</v>
      </c>
      <c r="B27" s="502" t="s">
        <v>223</v>
      </c>
      <c r="C27" s="502"/>
      <c r="D27" s="502"/>
      <c r="E27" s="502"/>
      <c r="F27" s="502"/>
      <c r="G27" s="502"/>
      <c r="H27" s="502"/>
      <c r="I27" s="502"/>
      <c r="J27" s="502"/>
      <c r="K27" s="231">
        <v>8957</v>
      </c>
    </row>
    <row r="28" spans="1:11" ht="12.75" customHeight="1">
      <c r="A28" s="229">
        <v>15</v>
      </c>
      <c r="B28" s="502" t="s">
        <v>267</v>
      </c>
      <c r="C28" s="502"/>
      <c r="D28" s="502"/>
      <c r="E28" s="502"/>
      <c r="F28" s="502"/>
      <c r="G28" s="502"/>
      <c r="H28" s="502"/>
      <c r="I28" s="502"/>
      <c r="J28" s="502"/>
      <c r="K28" s="231">
        <v>20500</v>
      </c>
    </row>
    <row r="29" spans="1:11" ht="12.75" customHeight="1">
      <c r="A29" s="229">
        <v>16</v>
      </c>
      <c r="B29" s="502" t="s">
        <v>268</v>
      </c>
      <c r="C29" s="502"/>
      <c r="D29" s="502"/>
      <c r="E29" s="502"/>
      <c r="F29" s="502"/>
      <c r="G29" s="502"/>
      <c r="H29" s="502"/>
      <c r="I29" s="502"/>
      <c r="J29" s="502"/>
      <c r="K29" s="231">
        <v>11135</v>
      </c>
    </row>
    <row r="30" spans="1:11" ht="25.5" customHeight="1">
      <c r="A30" s="298">
        <v>17</v>
      </c>
      <c r="B30" s="524" t="s">
        <v>216</v>
      </c>
      <c r="C30" s="525"/>
      <c r="D30" s="525"/>
      <c r="E30" s="525"/>
      <c r="F30" s="525"/>
      <c r="G30" s="525"/>
      <c r="H30" s="525"/>
      <c r="I30" s="525"/>
      <c r="J30" s="526"/>
      <c r="K30" s="231">
        <f>SUM(K31:K32)</f>
        <v>46296</v>
      </c>
    </row>
    <row r="31" spans="1:11" ht="12.75" customHeight="1">
      <c r="A31" s="229"/>
      <c r="B31" s="502" t="s">
        <v>217</v>
      </c>
      <c r="C31" s="502"/>
      <c r="D31" s="502"/>
      <c r="E31" s="502"/>
      <c r="F31" s="502"/>
      <c r="G31" s="502"/>
      <c r="H31" s="502"/>
      <c r="I31" s="502"/>
      <c r="J31" s="502"/>
      <c r="K31" s="237">
        <v>46296</v>
      </c>
    </row>
    <row r="32" spans="1:11" ht="12.75" customHeight="1">
      <c r="A32" s="229"/>
      <c r="B32" s="502" t="s">
        <v>218</v>
      </c>
      <c r="C32" s="502"/>
      <c r="D32" s="502"/>
      <c r="E32" s="502"/>
      <c r="F32" s="502"/>
      <c r="G32" s="502"/>
      <c r="H32" s="502"/>
      <c r="I32" s="502"/>
      <c r="J32" s="502"/>
      <c r="K32" s="237">
        <v>0</v>
      </c>
    </row>
    <row r="33" spans="1:11" ht="12.75" customHeight="1">
      <c r="A33" s="229">
        <v>18</v>
      </c>
      <c r="B33" s="502" t="s">
        <v>269</v>
      </c>
      <c r="C33" s="502"/>
      <c r="D33" s="502"/>
      <c r="E33" s="502"/>
      <c r="F33" s="502"/>
      <c r="G33" s="502"/>
      <c r="H33" s="502"/>
      <c r="I33" s="502"/>
      <c r="J33" s="502"/>
      <c r="K33" s="231">
        <f>SUM(K34:K36)</f>
        <v>63813</v>
      </c>
    </row>
    <row r="34" spans="1:11" ht="12.75" customHeight="1">
      <c r="A34" s="229"/>
      <c r="B34" s="502" t="s">
        <v>219</v>
      </c>
      <c r="C34" s="502"/>
      <c r="D34" s="502"/>
      <c r="E34" s="502"/>
      <c r="F34" s="502"/>
      <c r="G34" s="502"/>
      <c r="H34" s="502"/>
      <c r="I34" s="502"/>
      <c r="J34" s="502"/>
      <c r="K34" s="237">
        <v>42218</v>
      </c>
    </row>
    <row r="35" spans="1:11" ht="12.75" customHeight="1">
      <c r="A35" s="229"/>
      <c r="B35" s="502" t="s">
        <v>220</v>
      </c>
      <c r="C35" s="502"/>
      <c r="D35" s="502"/>
      <c r="E35" s="502"/>
      <c r="F35" s="502"/>
      <c r="G35" s="502"/>
      <c r="H35" s="502"/>
      <c r="I35" s="502"/>
      <c r="J35" s="502"/>
      <c r="K35" s="237">
        <v>20874</v>
      </c>
    </row>
    <row r="36" spans="1:11" ht="12.75" customHeight="1">
      <c r="A36" s="229"/>
      <c r="B36" s="502" t="s">
        <v>270</v>
      </c>
      <c r="C36" s="502"/>
      <c r="D36" s="502"/>
      <c r="E36" s="502"/>
      <c r="F36" s="502"/>
      <c r="G36" s="502"/>
      <c r="H36" s="502"/>
      <c r="I36" s="502"/>
      <c r="J36" s="502"/>
      <c r="K36" s="237">
        <v>721</v>
      </c>
    </row>
    <row r="37" spans="1:11" ht="12.75" customHeight="1">
      <c r="A37" s="229">
        <v>19</v>
      </c>
      <c r="B37" s="503" t="s">
        <v>271</v>
      </c>
      <c r="C37" s="504"/>
      <c r="D37" s="504"/>
      <c r="E37" s="504"/>
      <c r="F37" s="504"/>
      <c r="G37" s="504"/>
      <c r="H37" s="504"/>
      <c r="I37" s="504"/>
      <c r="J37" s="505"/>
      <c r="K37" s="231">
        <f>SUM(K38:K40)</f>
        <v>20120</v>
      </c>
    </row>
    <row r="38" spans="1:11" ht="12.75" customHeight="1">
      <c r="A38" s="229"/>
      <c r="B38" s="502" t="s">
        <v>272</v>
      </c>
      <c r="C38" s="502"/>
      <c r="D38" s="502"/>
      <c r="E38" s="502"/>
      <c r="F38" s="502"/>
      <c r="G38" s="502"/>
      <c r="H38" s="502"/>
      <c r="I38" s="502"/>
      <c r="J38" s="502"/>
      <c r="K38" s="237">
        <v>2651</v>
      </c>
    </row>
    <row r="39" spans="1:11" ht="12.75" customHeight="1">
      <c r="A39" s="280"/>
      <c r="B39" s="502" t="s">
        <v>273</v>
      </c>
      <c r="C39" s="502"/>
      <c r="D39" s="502"/>
      <c r="E39" s="502"/>
      <c r="F39" s="502"/>
      <c r="G39" s="502"/>
      <c r="H39" s="502"/>
      <c r="I39" s="502"/>
      <c r="J39" s="502"/>
      <c r="K39" s="237">
        <v>14965</v>
      </c>
    </row>
    <row r="40" spans="1:11" ht="12.75" customHeight="1">
      <c r="A40" s="280"/>
      <c r="B40" s="502" t="s">
        <v>274</v>
      </c>
      <c r="C40" s="502"/>
      <c r="D40" s="502"/>
      <c r="E40" s="502"/>
      <c r="F40" s="502"/>
      <c r="G40" s="502"/>
      <c r="H40" s="502"/>
      <c r="I40" s="502"/>
      <c r="J40" s="502"/>
      <c r="K40" s="237">
        <v>2504</v>
      </c>
    </row>
    <row r="41" spans="1:11" ht="12.75" customHeight="1">
      <c r="A41" s="283" t="s">
        <v>277</v>
      </c>
      <c r="B41" s="521" t="s">
        <v>249</v>
      </c>
      <c r="C41" s="522"/>
      <c r="D41" s="522"/>
      <c r="E41" s="522"/>
      <c r="F41" s="522"/>
      <c r="G41" s="522"/>
      <c r="H41" s="522"/>
      <c r="I41" s="522"/>
      <c r="J41" s="523"/>
      <c r="K41" s="290">
        <v>14328</v>
      </c>
    </row>
    <row r="42" spans="1:11" ht="18" customHeight="1">
      <c r="A42" s="507" t="s">
        <v>221</v>
      </c>
      <c r="B42" s="508"/>
      <c r="C42" s="508"/>
      <c r="D42" s="508"/>
      <c r="E42" s="508"/>
      <c r="F42" s="508"/>
      <c r="G42" s="508"/>
      <c r="H42" s="508"/>
      <c r="I42" s="508"/>
      <c r="J42" s="508"/>
      <c r="K42" s="297">
        <f>SUM(K7,K15,K20,K41)</f>
        <v>445764</v>
      </c>
    </row>
    <row r="44" ht="12.75">
      <c r="H44" s="238"/>
    </row>
  </sheetData>
  <sheetProtection/>
  <mergeCells count="41">
    <mergeCell ref="B41:J41"/>
    <mergeCell ref="B38:J38"/>
    <mergeCell ref="B26:J26"/>
    <mergeCell ref="B30:J30"/>
    <mergeCell ref="B31:J31"/>
    <mergeCell ref="B32:J32"/>
    <mergeCell ref="B34:J34"/>
    <mergeCell ref="B37:J37"/>
    <mergeCell ref="B39:J39"/>
    <mergeCell ref="B40:J40"/>
    <mergeCell ref="B25:J25"/>
    <mergeCell ref="B35:J35"/>
    <mergeCell ref="B28:J28"/>
    <mergeCell ref="B29:J29"/>
    <mergeCell ref="B33:J33"/>
    <mergeCell ref="B36:J36"/>
    <mergeCell ref="B27:J27"/>
    <mergeCell ref="B19:J19"/>
    <mergeCell ref="B20:J20"/>
    <mergeCell ref="B21:J21"/>
    <mergeCell ref="B22:J22"/>
    <mergeCell ref="B23:J23"/>
    <mergeCell ref="B24:J24"/>
    <mergeCell ref="A42:J42"/>
    <mergeCell ref="B7:J7"/>
    <mergeCell ref="B8:J8"/>
    <mergeCell ref="A1:K1"/>
    <mergeCell ref="F3:K3"/>
    <mergeCell ref="J4:K4"/>
    <mergeCell ref="A5:A6"/>
    <mergeCell ref="B5:J6"/>
    <mergeCell ref="K5:K6"/>
    <mergeCell ref="B9:J9"/>
    <mergeCell ref="B17:J17"/>
    <mergeCell ref="B18:J18"/>
    <mergeCell ref="B10:J10"/>
    <mergeCell ref="B12:J12"/>
    <mergeCell ref="B13:J13"/>
    <mergeCell ref="B14:J14"/>
    <mergeCell ref="B15:J15"/>
    <mergeCell ref="B16:J16"/>
  </mergeCells>
  <printOptions/>
  <pageMargins left="0.5511811023622047" right="0.5511811023622047" top="0.5118110236220472" bottom="0.78740157480314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31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</cols>
  <sheetData>
    <row r="1" spans="1:5" ht="17.25" customHeight="1">
      <c r="A1" s="542" t="s">
        <v>351</v>
      </c>
      <c r="B1" s="542"/>
      <c r="C1" s="542"/>
      <c r="D1" s="542"/>
      <c r="E1" s="542"/>
    </row>
    <row r="2" spans="1:4" ht="11.25" customHeight="1">
      <c r="A2" s="89"/>
      <c r="B2" s="89"/>
      <c r="C2" s="89"/>
      <c r="D2" s="89"/>
    </row>
    <row r="3" spans="2:4" ht="16.5" hidden="1">
      <c r="B3" s="89"/>
      <c r="C3" s="89"/>
      <c r="D3" s="89"/>
    </row>
    <row r="4" spans="1:5" ht="12.75">
      <c r="A4" s="543" t="s">
        <v>529</v>
      </c>
      <c r="B4" s="543"/>
      <c r="C4" s="543"/>
      <c r="D4" s="543"/>
      <c r="E4" s="543"/>
    </row>
    <row r="5" spans="1:5" ht="12.75">
      <c r="A5" s="130"/>
      <c r="B5" s="544" t="s">
        <v>0</v>
      </c>
      <c r="C5" s="544"/>
      <c r="D5" s="544"/>
      <c r="E5" s="544"/>
    </row>
    <row r="6" spans="1:5" ht="27.75" customHeight="1">
      <c r="A6" s="529" t="s">
        <v>39</v>
      </c>
      <c r="B6" s="530"/>
      <c r="C6" s="530"/>
      <c r="D6" s="253"/>
      <c r="E6" s="252" t="s">
        <v>224</v>
      </c>
    </row>
    <row r="7" spans="1:5" ht="24" customHeight="1">
      <c r="A7" s="531"/>
      <c r="B7" s="532"/>
      <c r="C7" s="532"/>
      <c r="D7" s="261"/>
      <c r="E7" s="262" t="s">
        <v>40</v>
      </c>
    </row>
    <row r="8" spans="1:6" ht="15" customHeight="1">
      <c r="A8" s="257" t="s">
        <v>53</v>
      </c>
      <c r="B8" s="258"/>
      <c r="C8" s="259"/>
      <c r="D8" s="259"/>
      <c r="E8" s="260">
        <f>SUM(E9:E10)</f>
        <v>985758</v>
      </c>
      <c r="F8" s="105"/>
    </row>
    <row r="9" spans="1:6" ht="15" customHeight="1">
      <c r="A9" s="248" t="s">
        <v>232</v>
      </c>
      <c r="B9" s="533" t="s">
        <v>107</v>
      </c>
      <c r="C9" s="535"/>
      <c r="D9" s="247"/>
      <c r="E9" s="90">
        <v>0</v>
      </c>
      <c r="F9" s="105"/>
    </row>
    <row r="10" spans="1:6" ht="15" customHeight="1">
      <c r="A10" s="248" t="s">
        <v>233</v>
      </c>
      <c r="B10" s="249" t="s">
        <v>118</v>
      </c>
      <c r="C10" s="249"/>
      <c r="D10" s="249"/>
      <c r="E10" s="90">
        <f>SUM(E12:E22)</f>
        <v>985758</v>
      </c>
      <c r="F10" s="105"/>
    </row>
    <row r="11" spans="1:6" ht="20.25" customHeight="1">
      <c r="A11" s="91"/>
      <c r="B11" s="527" t="s">
        <v>228</v>
      </c>
      <c r="C11" s="528"/>
      <c r="D11" s="263" t="s">
        <v>248</v>
      </c>
      <c r="E11" s="307"/>
      <c r="F11" s="105"/>
    </row>
    <row r="12" spans="1:6" ht="27" customHeight="1">
      <c r="A12" s="91"/>
      <c r="B12" s="147" t="s">
        <v>230</v>
      </c>
      <c r="C12" s="147" t="s">
        <v>148</v>
      </c>
      <c r="D12" s="264">
        <v>0.85</v>
      </c>
      <c r="E12" s="164">
        <v>110000</v>
      </c>
      <c r="F12" s="105"/>
    </row>
    <row r="13" spans="1:6" ht="13.5" customHeight="1">
      <c r="A13" s="91"/>
      <c r="B13" s="147" t="s">
        <v>367</v>
      </c>
      <c r="C13" s="147" t="s">
        <v>368</v>
      </c>
      <c r="D13" s="264">
        <v>0.87</v>
      </c>
      <c r="E13" s="164">
        <v>4963</v>
      </c>
      <c r="F13" s="105"/>
    </row>
    <row r="14" spans="1:6" ht="13.5" customHeight="1">
      <c r="A14" s="91"/>
      <c r="B14" s="147" t="s">
        <v>369</v>
      </c>
      <c r="C14" s="147" t="s">
        <v>370</v>
      </c>
      <c r="D14" s="264">
        <v>0.85</v>
      </c>
      <c r="E14" s="164">
        <v>4000</v>
      </c>
      <c r="F14" s="105"/>
    </row>
    <row r="15" spans="1:6" ht="24">
      <c r="A15" s="91"/>
      <c r="B15" s="147" t="s">
        <v>231</v>
      </c>
      <c r="C15" s="147" t="s">
        <v>234</v>
      </c>
      <c r="D15" s="264">
        <v>1</v>
      </c>
      <c r="E15" s="164">
        <v>171075</v>
      </c>
      <c r="F15" s="105"/>
    </row>
    <row r="16" spans="1:6" ht="13.5" customHeight="1">
      <c r="A16" s="91"/>
      <c r="B16" s="147" t="s">
        <v>299</v>
      </c>
      <c r="C16" s="317" t="s">
        <v>300</v>
      </c>
      <c r="D16" s="264">
        <v>1</v>
      </c>
      <c r="E16" s="164">
        <v>222000</v>
      </c>
      <c r="F16" s="105"/>
    </row>
    <row r="17" spans="1:6" ht="13.5" customHeight="1">
      <c r="A17" s="91"/>
      <c r="B17" s="163" t="s">
        <v>245</v>
      </c>
      <c r="C17" s="150" t="s">
        <v>235</v>
      </c>
      <c r="D17" s="264">
        <v>1</v>
      </c>
      <c r="E17" s="164">
        <v>3146</v>
      </c>
      <c r="F17" s="105"/>
    </row>
    <row r="18" spans="1:6" ht="13.5" customHeight="1">
      <c r="A18" s="91"/>
      <c r="B18" s="163" t="s">
        <v>246</v>
      </c>
      <c r="C18" s="150" t="s">
        <v>236</v>
      </c>
      <c r="D18" s="264">
        <v>1</v>
      </c>
      <c r="E18" s="164">
        <v>16810</v>
      </c>
      <c r="F18" s="46"/>
    </row>
    <row r="19" spans="1:6" ht="13.5" customHeight="1">
      <c r="A19" s="91"/>
      <c r="B19" s="163" t="s">
        <v>289</v>
      </c>
      <c r="C19" s="150" t="s">
        <v>290</v>
      </c>
      <c r="D19" s="264">
        <v>1</v>
      </c>
      <c r="E19" s="164">
        <v>68956</v>
      </c>
      <c r="F19" s="46"/>
    </row>
    <row r="20" spans="1:6" ht="13.5" customHeight="1">
      <c r="A20" s="91"/>
      <c r="B20" s="163" t="s">
        <v>247</v>
      </c>
      <c r="C20" s="150" t="s">
        <v>237</v>
      </c>
      <c r="D20" s="264">
        <v>1</v>
      </c>
      <c r="E20" s="164">
        <v>107808</v>
      </c>
      <c r="F20" s="105"/>
    </row>
    <row r="21" spans="1:6" ht="13.5" customHeight="1">
      <c r="A21" s="91"/>
      <c r="B21" s="163" t="s">
        <v>320</v>
      </c>
      <c r="C21" s="312" t="s">
        <v>321</v>
      </c>
      <c r="D21" s="264">
        <v>0.58</v>
      </c>
      <c r="E21" s="164">
        <v>85000</v>
      </c>
      <c r="F21" s="105"/>
    </row>
    <row r="22" spans="1:6" ht="13.5" customHeight="1">
      <c r="A22" s="91"/>
      <c r="B22" s="320" t="s">
        <v>365</v>
      </c>
      <c r="C22" s="321" t="s">
        <v>366</v>
      </c>
      <c r="D22" s="264"/>
      <c r="E22" s="164">
        <v>192000</v>
      </c>
      <c r="F22" s="105"/>
    </row>
    <row r="23" spans="1:6" ht="13.5" customHeight="1">
      <c r="A23" s="545" t="s">
        <v>62</v>
      </c>
      <c r="B23" s="546"/>
      <c r="C23" s="546"/>
      <c r="D23" s="250"/>
      <c r="E23" s="251">
        <f>SUM(E24:E25)</f>
        <v>5000</v>
      </c>
      <c r="F23" s="105"/>
    </row>
    <row r="24" spans="1:6" ht="13.5" customHeight="1">
      <c r="A24" s="248" t="s">
        <v>238</v>
      </c>
      <c r="B24" s="254" t="s">
        <v>244</v>
      </c>
      <c r="C24" s="256"/>
      <c r="D24" s="255"/>
      <c r="E24" s="164">
        <v>5000</v>
      </c>
      <c r="F24" s="105"/>
    </row>
    <row r="25" spans="1:6" ht="13.5" customHeight="1">
      <c r="A25" s="248" t="s">
        <v>239</v>
      </c>
      <c r="B25" s="254" t="s">
        <v>240</v>
      </c>
      <c r="C25" s="256"/>
      <c r="D25" s="255"/>
      <c r="E25" s="164">
        <v>0</v>
      </c>
      <c r="F25" s="105"/>
    </row>
    <row r="26" spans="1:6" ht="15" customHeight="1">
      <c r="A26" s="536" t="s">
        <v>65</v>
      </c>
      <c r="B26" s="537"/>
      <c r="C26" s="537"/>
      <c r="D26" s="538"/>
      <c r="E26" s="92">
        <f>SUM(E27:E28)</f>
        <v>16807</v>
      </c>
      <c r="F26" s="105"/>
    </row>
    <row r="27" spans="1:6" ht="16.5" customHeight="1">
      <c r="A27" s="248" t="s">
        <v>242</v>
      </c>
      <c r="B27" s="533" t="s">
        <v>322</v>
      </c>
      <c r="C27" s="534"/>
      <c r="D27" s="535"/>
      <c r="E27" s="90">
        <v>6411</v>
      </c>
      <c r="F27" s="105"/>
    </row>
    <row r="28" spans="1:6" ht="15" customHeight="1">
      <c r="A28" s="248" t="s">
        <v>243</v>
      </c>
      <c r="B28" s="533" t="s">
        <v>241</v>
      </c>
      <c r="C28" s="534"/>
      <c r="D28" s="535"/>
      <c r="E28" s="90">
        <v>10396</v>
      </c>
      <c r="F28" s="105"/>
    </row>
    <row r="29" spans="1:6" ht="15" customHeight="1">
      <c r="A29" s="539" t="s">
        <v>42</v>
      </c>
      <c r="B29" s="540"/>
      <c r="C29" s="540"/>
      <c r="D29" s="541"/>
      <c r="E29" s="94">
        <f>SUM(E8,E23,E26)</f>
        <v>1007565</v>
      </c>
      <c r="F29" s="105"/>
    </row>
    <row r="30" spans="1:4" ht="12.75">
      <c r="A30" s="95"/>
      <c r="B30" s="95"/>
      <c r="C30" s="95"/>
      <c r="D30" s="95"/>
    </row>
    <row r="31" spans="1:4" ht="12.75">
      <c r="A31" s="95"/>
      <c r="B31" s="95"/>
      <c r="C31" s="95"/>
      <c r="D31" s="95"/>
    </row>
  </sheetData>
  <sheetProtection/>
  <mergeCells count="11">
    <mergeCell ref="A1:E1"/>
    <mergeCell ref="A4:E4"/>
    <mergeCell ref="B5:E5"/>
    <mergeCell ref="A23:C23"/>
    <mergeCell ref="B9:C9"/>
    <mergeCell ref="B11:C11"/>
    <mergeCell ref="A6:C7"/>
    <mergeCell ref="B27:D27"/>
    <mergeCell ref="B28:D28"/>
    <mergeCell ref="A26:D26"/>
    <mergeCell ref="A29:D2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I61"/>
  <sheetViews>
    <sheetView zoomScaleSheetLayoutView="106" zoomScalePageLayoutView="0" workbookViewId="0" topLeftCell="A1">
      <selection activeCell="C3" sqref="C3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28125" style="0" customWidth="1"/>
    <col min="5" max="10" width="9.140625" style="0" customWidth="1"/>
  </cols>
  <sheetData>
    <row r="1" spans="1:3" ht="17.25" customHeight="1">
      <c r="A1" s="547" t="s">
        <v>352</v>
      </c>
      <c r="B1" s="547"/>
      <c r="C1" s="547"/>
    </row>
    <row r="2" spans="1:2" ht="6" customHeight="1">
      <c r="A2" s="96"/>
      <c r="B2" s="96"/>
    </row>
    <row r="3" spans="1:3" ht="12.75">
      <c r="A3" s="97"/>
      <c r="B3" s="97"/>
      <c r="C3" s="98" t="s">
        <v>530</v>
      </c>
    </row>
    <row r="4" spans="1:3" ht="12.75" customHeight="1">
      <c r="A4" s="97"/>
      <c r="B4" s="97"/>
      <c r="C4" s="98" t="s">
        <v>0</v>
      </c>
    </row>
    <row r="5" spans="1:2" ht="12.75">
      <c r="A5" s="97"/>
      <c r="B5" s="97"/>
    </row>
    <row r="6" spans="1:3" ht="24.75" customHeight="1">
      <c r="A6" s="550" t="s">
        <v>39</v>
      </c>
      <c r="B6" s="551"/>
      <c r="C6" s="265" t="s">
        <v>224</v>
      </c>
    </row>
    <row r="7" spans="1:3" ht="24" customHeight="1" thickBot="1">
      <c r="A7" s="552"/>
      <c r="B7" s="553"/>
      <c r="C7" s="266" t="s">
        <v>40</v>
      </c>
    </row>
    <row r="8" spans="1:3" ht="21.75" customHeight="1" thickTop="1">
      <c r="A8" s="567" t="s">
        <v>43</v>
      </c>
      <c r="B8" s="568"/>
      <c r="C8" s="93"/>
    </row>
    <row r="9" spans="1:4" ht="15.75" customHeight="1">
      <c r="A9" s="99">
        <v>1</v>
      </c>
      <c r="B9" s="166" t="s">
        <v>110</v>
      </c>
      <c r="C9" s="90">
        <v>6000</v>
      </c>
      <c r="D9" s="105"/>
    </row>
    <row r="10" spans="1:4" ht="15" customHeight="1">
      <c r="A10" s="99">
        <v>2</v>
      </c>
      <c r="B10" s="313" t="s">
        <v>323</v>
      </c>
      <c r="C10" s="90">
        <v>10000</v>
      </c>
      <c r="D10" s="105"/>
    </row>
    <row r="11" spans="1:4" ht="15" customHeight="1">
      <c r="A11" s="99"/>
      <c r="B11" s="314" t="s">
        <v>135</v>
      </c>
      <c r="C11" s="306"/>
      <c r="D11" s="105"/>
    </row>
    <row r="12" spans="1:4" ht="15" customHeight="1">
      <c r="A12" s="99">
        <v>3</v>
      </c>
      <c r="B12" s="314" t="s">
        <v>145</v>
      </c>
      <c r="C12" s="90">
        <v>392645</v>
      </c>
      <c r="D12" s="105"/>
    </row>
    <row r="13" spans="1:4" ht="15" customHeight="1">
      <c r="A13" s="99">
        <v>4</v>
      </c>
      <c r="B13" s="314" t="s">
        <v>523</v>
      </c>
      <c r="C13" s="90">
        <v>95849</v>
      </c>
      <c r="D13" s="105"/>
    </row>
    <row r="14" spans="1:4" ht="15" customHeight="1">
      <c r="A14" s="99">
        <v>5</v>
      </c>
      <c r="B14" s="314" t="s">
        <v>190</v>
      </c>
      <c r="C14" s="315">
        <v>68504</v>
      </c>
      <c r="D14" s="105"/>
    </row>
    <row r="15" spans="1:4" ht="15" customHeight="1">
      <c r="A15" s="99">
        <v>6</v>
      </c>
      <c r="B15" s="314" t="s">
        <v>191</v>
      </c>
      <c r="C15" s="315">
        <v>85423</v>
      </c>
      <c r="D15" s="105"/>
    </row>
    <row r="16" spans="1:4" ht="15" customHeight="1">
      <c r="A16" s="560">
        <v>7</v>
      </c>
      <c r="B16" s="316" t="s">
        <v>261</v>
      </c>
      <c r="C16" s="558">
        <v>456421</v>
      </c>
      <c r="D16" s="105"/>
    </row>
    <row r="17" spans="1:4" ht="14.25" customHeight="1">
      <c r="A17" s="561"/>
      <c r="B17" s="314" t="s">
        <v>262</v>
      </c>
      <c r="C17" s="559"/>
      <c r="D17" s="105"/>
    </row>
    <row r="18" spans="1:4" ht="15" customHeight="1">
      <c r="A18" s="99">
        <v>8</v>
      </c>
      <c r="B18" s="314" t="s">
        <v>256</v>
      </c>
      <c r="C18" s="90">
        <v>110850</v>
      </c>
      <c r="D18" s="105"/>
    </row>
    <row r="19" spans="1:4" ht="15" customHeight="1">
      <c r="A19" s="99">
        <v>9</v>
      </c>
      <c r="B19" s="314" t="s">
        <v>187</v>
      </c>
      <c r="C19" s="90">
        <v>43048</v>
      </c>
      <c r="D19" s="105"/>
    </row>
    <row r="20" spans="1:4" ht="15" customHeight="1">
      <c r="A20" s="99">
        <v>10</v>
      </c>
      <c r="B20" s="314" t="s">
        <v>251</v>
      </c>
      <c r="C20" s="90">
        <v>134005</v>
      </c>
      <c r="D20" s="105"/>
    </row>
    <row r="21" spans="1:4" ht="15" customHeight="1">
      <c r="A21" s="99">
        <v>11</v>
      </c>
      <c r="B21" s="314" t="s">
        <v>188</v>
      </c>
      <c r="C21" s="90">
        <v>24281</v>
      </c>
      <c r="D21" s="105"/>
    </row>
    <row r="22" spans="1:4" ht="15" customHeight="1">
      <c r="A22" s="99">
        <v>12</v>
      </c>
      <c r="B22" s="314" t="s">
        <v>189</v>
      </c>
      <c r="C22" s="90">
        <v>127137</v>
      </c>
      <c r="D22" s="105"/>
    </row>
    <row r="23" spans="1:4" ht="15" customHeight="1">
      <c r="A23" s="99">
        <v>13</v>
      </c>
      <c r="B23" s="150" t="s">
        <v>263</v>
      </c>
      <c r="C23" s="90">
        <v>37520</v>
      </c>
      <c r="D23" s="105"/>
    </row>
    <row r="24" spans="1:4" ht="15" customHeight="1">
      <c r="A24" s="99">
        <v>14</v>
      </c>
      <c r="B24" s="150" t="s">
        <v>195</v>
      </c>
      <c r="C24" s="90">
        <v>15009</v>
      </c>
      <c r="D24" s="105"/>
    </row>
    <row r="25" spans="1:4" ht="15" customHeight="1">
      <c r="A25" s="99">
        <v>15</v>
      </c>
      <c r="B25" s="149" t="s">
        <v>324</v>
      </c>
      <c r="C25" s="90">
        <v>304500</v>
      </c>
      <c r="D25" s="105"/>
    </row>
    <row r="26" spans="1:5" ht="15" customHeight="1">
      <c r="A26" s="99">
        <v>16</v>
      </c>
      <c r="B26" s="149" t="s">
        <v>517</v>
      </c>
      <c r="C26" s="90">
        <v>147057</v>
      </c>
      <c r="D26" s="105"/>
      <c r="E26" s="105"/>
    </row>
    <row r="27" spans="1:5" ht="26.25" customHeight="1">
      <c r="A27" s="99">
        <v>17</v>
      </c>
      <c r="B27" s="149" t="s">
        <v>162</v>
      </c>
      <c r="C27" s="90">
        <v>171075</v>
      </c>
      <c r="D27" s="105"/>
      <c r="E27" s="105"/>
    </row>
    <row r="28" spans="1:5" ht="25.5" customHeight="1">
      <c r="A28" s="99">
        <v>18</v>
      </c>
      <c r="B28" s="149" t="s">
        <v>161</v>
      </c>
      <c r="C28" s="90">
        <v>1118667</v>
      </c>
      <c r="D28" s="46"/>
      <c r="E28" s="105"/>
    </row>
    <row r="29" spans="1:5" ht="24.75" customHeight="1">
      <c r="A29" s="99">
        <v>19</v>
      </c>
      <c r="B29" s="149" t="s">
        <v>148</v>
      </c>
      <c r="C29" s="90">
        <v>69108</v>
      </c>
      <c r="D29" s="105"/>
      <c r="E29" s="105"/>
    </row>
    <row r="30" spans="1:5" ht="17.25" customHeight="1">
      <c r="A30" s="99">
        <v>20</v>
      </c>
      <c r="B30" s="149" t="s">
        <v>280</v>
      </c>
      <c r="C30" s="90">
        <v>5708</v>
      </c>
      <c r="D30" s="105"/>
      <c r="E30" s="105"/>
    </row>
    <row r="31" spans="1:5" ht="17.25" customHeight="1">
      <c r="A31" s="99">
        <v>21</v>
      </c>
      <c r="B31" s="149" t="s">
        <v>281</v>
      </c>
      <c r="C31" s="90">
        <v>4706</v>
      </c>
      <c r="D31" s="105"/>
      <c r="E31" s="105"/>
    </row>
    <row r="32" spans="1:5" ht="17.25" customHeight="1">
      <c r="A32" s="99">
        <v>22</v>
      </c>
      <c r="B32" s="150" t="s">
        <v>193</v>
      </c>
      <c r="C32" s="90">
        <v>32826</v>
      </c>
      <c r="D32" s="105"/>
      <c r="E32" s="105"/>
    </row>
    <row r="33" spans="1:5" ht="17.25" customHeight="1">
      <c r="A33" s="99">
        <v>23</v>
      </c>
      <c r="B33" s="150" t="s">
        <v>194</v>
      </c>
      <c r="C33" s="90">
        <v>72032</v>
      </c>
      <c r="D33" s="105"/>
      <c r="E33" s="105"/>
    </row>
    <row r="34" spans="1:4" ht="16.5" customHeight="1">
      <c r="A34" s="99">
        <v>24</v>
      </c>
      <c r="B34" s="149" t="s">
        <v>151</v>
      </c>
      <c r="C34" s="90">
        <v>40000</v>
      </c>
      <c r="D34" s="105"/>
    </row>
    <row r="35" spans="1:5" ht="16.5" customHeight="1">
      <c r="A35" s="99">
        <v>25</v>
      </c>
      <c r="B35" s="149" t="s">
        <v>325</v>
      </c>
      <c r="C35" s="90">
        <v>4000</v>
      </c>
      <c r="D35" s="105"/>
      <c r="E35" s="105"/>
    </row>
    <row r="36" spans="1:4" ht="16.5" customHeight="1">
      <c r="A36" s="99">
        <v>26</v>
      </c>
      <c r="B36" s="149" t="s">
        <v>326</v>
      </c>
      <c r="C36" s="90">
        <v>4000</v>
      </c>
      <c r="D36" s="105"/>
    </row>
    <row r="37" spans="1:4" ht="16.5" customHeight="1">
      <c r="A37" s="99">
        <v>27</v>
      </c>
      <c r="B37" s="149" t="s">
        <v>146</v>
      </c>
      <c r="C37" s="90">
        <v>6110</v>
      </c>
      <c r="D37" s="105"/>
    </row>
    <row r="38" spans="1:4" ht="16.5" customHeight="1">
      <c r="A38" s="99">
        <v>28</v>
      </c>
      <c r="B38" s="149" t="s">
        <v>525</v>
      </c>
      <c r="C38" s="90">
        <v>8000</v>
      </c>
      <c r="D38" s="105"/>
    </row>
    <row r="39" spans="1:4" ht="16.5" customHeight="1">
      <c r="A39" s="99">
        <v>29</v>
      </c>
      <c r="B39" s="149" t="s">
        <v>225</v>
      </c>
      <c r="C39" s="90">
        <v>15715</v>
      </c>
      <c r="D39" s="105"/>
    </row>
    <row r="40" spans="1:4" ht="16.5" customHeight="1">
      <c r="A40" s="99">
        <v>30</v>
      </c>
      <c r="B40" s="165" t="s">
        <v>364</v>
      </c>
      <c r="C40" s="90">
        <v>74000</v>
      </c>
      <c r="D40" s="105"/>
    </row>
    <row r="41" spans="1:4" ht="15" customHeight="1">
      <c r="A41" s="99">
        <v>31</v>
      </c>
      <c r="B41" s="149" t="s">
        <v>113</v>
      </c>
      <c r="C41" s="90">
        <v>130000</v>
      </c>
      <c r="D41" s="105"/>
    </row>
    <row r="42" spans="1:4" ht="15" customHeight="1">
      <c r="A42" s="99">
        <v>32</v>
      </c>
      <c r="B42" s="149" t="s">
        <v>315</v>
      </c>
      <c r="C42" s="90">
        <v>4000</v>
      </c>
      <c r="D42" s="105"/>
    </row>
    <row r="43" spans="1:4" ht="15" customHeight="1">
      <c r="A43" s="565" t="s">
        <v>44</v>
      </c>
      <c r="B43" s="566"/>
      <c r="C43" s="102">
        <f>SUM(C9:C42)</f>
        <v>3818196</v>
      </c>
      <c r="D43" s="105"/>
    </row>
    <row r="44" spans="1:3" ht="6" customHeight="1">
      <c r="A44" s="562"/>
      <c r="B44" s="563"/>
      <c r="C44" s="564"/>
    </row>
    <row r="45" spans="1:3" ht="17.25" customHeight="1">
      <c r="A45" s="554" t="s">
        <v>45</v>
      </c>
      <c r="B45" s="555"/>
      <c r="C45" s="73"/>
    </row>
    <row r="46" spans="1:3" ht="15" customHeight="1">
      <c r="A46" s="99">
        <v>33</v>
      </c>
      <c r="B46" s="165" t="s">
        <v>316</v>
      </c>
      <c r="C46" s="93">
        <v>2600</v>
      </c>
    </row>
    <row r="47" spans="1:3" ht="15" customHeight="1">
      <c r="A47" s="99">
        <v>34</v>
      </c>
      <c r="B47" s="165" t="s">
        <v>327</v>
      </c>
      <c r="C47" s="93">
        <v>15000</v>
      </c>
    </row>
    <row r="48" spans="1:3" ht="15" customHeight="1">
      <c r="A48" s="99">
        <v>35</v>
      </c>
      <c r="B48" s="165" t="s">
        <v>111</v>
      </c>
      <c r="C48" s="90">
        <v>3000</v>
      </c>
    </row>
    <row r="49" spans="1:9" ht="15" customHeight="1">
      <c r="A49" s="99">
        <v>36</v>
      </c>
      <c r="B49" s="165" t="s">
        <v>317</v>
      </c>
      <c r="C49" s="90">
        <v>20000</v>
      </c>
      <c r="E49" s="303"/>
      <c r="F49" s="304"/>
      <c r="G49" s="304"/>
      <c r="H49" s="304"/>
      <c r="I49" s="304"/>
    </row>
    <row r="50" spans="1:5" ht="15" customHeight="1">
      <c r="A50" s="99">
        <v>37</v>
      </c>
      <c r="B50" s="165" t="s">
        <v>282</v>
      </c>
      <c r="C50" s="90">
        <v>14000</v>
      </c>
      <c r="E50" s="32"/>
    </row>
    <row r="51" spans="1:3" ht="15" customHeight="1">
      <c r="A51" s="99">
        <v>38</v>
      </c>
      <c r="B51" s="165" t="s">
        <v>328</v>
      </c>
      <c r="C51" s="90">
        <v>54000</v>
      </c>
    </row>
    <row r="52" spans="1:5" ht="15" customHeight="1">
      <c r="A52" s="99">
        <v>39</v>
      </c>
      <c r="B52" s="165" t="s">
        <v>147</v>
      </c>
      <c r="C52" s="90">
        <v>21859</v>
      </c>
      <c r="E52" s="32"/>
    </row>
    <row r="53" spans="1:5" ht="15" customHeight="1">
      <c r="A53" s="99">
        <v>40</v>
      </c>
      <c r="B53" s="165" t="s">
        <v>371</v>
      </c>
      <c r="C53" s="90">
        <v>1200</v>
      </c>
      <c r="E53" s="32"/>
    </row>
    <row r="54" spans="1:5" ht="15" customHeight="1">
      <c r="A54" s="556" t="s">
        <v>44</v>
      </c>
      <c r="B54" s="557"/>
      <c r="C54" s="102">
        <f>SUM(C46:C53)</f>
        <v>131659</v>
      </c>
      <c r="E54" s="32"/>
    </row>
    <row r="55" spans="1:5" ht="15" customHeight="1">
      <c r="A55" s="548" t="s">
        <v>46</v>
      </c>
      <c r="B55" s="549"/>
      <c r="C55" s="103">
        <f>SUM(C43,C54)</f>
        <v>3949855</v>
      </c>
      <c r="E55" s="32"/>
    </row>
    <row r="56" ht="14.25" customHeight="1"/>
    <row r="57" s="104" customFormat="1" ht="24" customHeight="1">
      <c r="D57" s="148"/>
    </row>
    <row r="60" ht="12.75">
      <c r="B60" s="146"/>
    </row>
    <row r="61" ht="12.75">
      <c r="B61" s="146"/>
    </row>
  </sheetData>
  <sheetProtection/>
  <mergeCells count="10">
    <mergeCell ref="A1:C1"/>
    <mergeCell ref="A55:B55"/>
    <mergeCell ref="A6:B7"/>
    <mergeCell ref="A45:B45"/>
    <mergeCell ref="A54:B54"/>
    <mergeCell ref="C16:C17"/>
    <mergeCell ref="A16:A17"/>
    <mergeCell ref="A44:C44"/>
    <mergeCell ref="A43:B43"/>
    <mergeCell ref="A8:B8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</cols>
  <sheetData>
    <row r="1" spans="1:3" ht="16.5">
      <c r="A1" s="542" t="s">
        <v>319</v>
      </c>
      <c r="B1" s="542"/>
      <c r="C1" s="542"/>
    </row>
    <row r="2" spans="1:2" ht="16.5">
      <c r="A2" s="89"/>
      <c r="B2" s="89"/>
    </row>
    <row r="3" spans="1:2" ht="16.5">
      <c r="A3" s="215"/>
      <c r="B3" s="215"/>
    </row>
    <row r="4" spans="1:3" ht="12.75">
      <c r="A4" s="32"/>
      <c r="B4" s="32"/>
      <c r="C4" s="1" t="s">
        <v>531</v>
      </c>
    </row>
    <row r="5" spans="1:3" ht="12.75">
      <c r="A5" s="32"/>
      <c r="B5" s="32"/>
      <c r="C5" s="1" t="s">
        <v>0</v>
      </c>
    </row>
    <row r="6" spans="1:2" ht="12.75">
      <c r="A6" s="32"/>
      <c r="B6" s="32"/>
    </row>
    <row r="7" spans="1:3" ht="24" customHeight="1">
      <c r="A7" s="550" t="s">
        <v>178</v>
      </c>
      <c r="B7" s="551"/>
      <c r="C7" s="573" t="s">
        <v>224</v>
      </c>
    </row>
    <row r="8" spans="1:3" ht="15.75" customHeight="1" thickBot="1">
      <c r="A8" s="552"/>
      <c r="B8" s="553"/>
      <c r="C8" s="574"/>
    </row>
    <row r="9" spans="1:3" ht="16.5" customHeight="1" thickTop="1">
      <c r="A9" s="214" t="s">
        <v>229</v>
      </c>
      <c r="B9" s="300"/>
      <c r="C9" s="216">
        <f>SUM(C10:C23)</f>
        <v>2097666</v>
      </c>
    </row>
    <row r="10" spans="1:3" ht="15" customHeight="1">
      <c r="A10" s="577" t="s">
        <v>258</v>
      </c>
      <c r="B10" s="578"/>
      <c r="C10" s="575">
        <v>10000</v>
      </c>
    </row>
    <row r="11" spans="1:3" ht="15" customHeight="1">
      <c r="A11" s="579" t="s">
        <v>259</v>
      </c>
      <c r="B11" s="580"/>
      <c r="C11" s="576"/>
    </row>
    <row r="12" spans="1:3" ht="16.5" customHeight="1">
      <c r="A12" s="310" t="s">
        <v>318</v>
      </c>
      <c r="B12" s="311"/>
      <c r="C12" s="218">
        <v>450</v>
      </c>
    </row>
    <row r="13" spans="1:5" ht="25.5" customHeight="1">
      <c r="A13" s="217" t="s">
        <v>308</v>
      </c>
      <c r="B13" s="301" t="s">
        <v>309</v>
      </c>
      <c r="C13" s="218">
        <v>1118667</v>
      </c>
      <c r="E13" s="105"/>
    </row>
    <row r="14" spans="1:6" ht="18" customHeight="1">
      <c r="A14" s="163" t="s">
        <v>292</v>
      </c>
      <c r="B14" s="147" t="s">
        <v>293</v>
      </c>
      <c r="C14" s="218">
        <v>386330</v>
      </c>
      <c r="F14" s="105"/>
    </row>
    <row r="15" spans="1:3" ht="18" customHeight="1">
      <c r="A15" s="163" t="s">
        <v>294</v>
      </c>
      <c r="B15" s="302" t="s">
        <v>524</v>
      </c>
      <c r="C15" s="218">
        <v>34980</v>
      </c>
    </row>
    <row r="16" spans="1:3" ht="18" customHeight="1">
      <c r="A16" s="163" t="s">
        <v>295</v>
      </c>
      <c r="B16" s="302" t="s">
        <v>296</v>
      </c>
      <c r="C16" s="218">
        <v>32460</v>
      </c>
    </row>
    <row r="17" spans="1:3" ht="18" customHeight="1">
      <c r="A17" s="163" t="s">
        <v>297</v>
      </c>
      <c r="B17" s="302" t="s">
        <v>298</v>
      </c>
      <c r="C17" s="218">
        <v>41310</v>
      </c>
    </row>
    <row r="18" spans="1:5" ht="25.5" customHeight="1">
      <c r="A18" s="174" t="s">
        <v>299</v>
      </c>
      <c r="B18" s="165" t="s">
        <v>300</v>
      </c>
      <c r="C18" s="218">
        <v>234405</v>
      </c>
      <c r="E18" s="105"/>
    </row>
    <row r="19" spans="1:3" ht="18" customHeight="1">
      <c r="A19" s="163" t="s">
        <v>301</v>
      </c>
      <c r="B19" s="165" t="s">
        <v>302</v>
      </c>
      <c r="C19" s="218">
        <v>15184</v>
      </c>
    </row>
    <row r="20" spans="1:3" ht="18" customHeight="1">
      <c r="A20" s="163" t="s">
        <v>303</v>
      </c>
      <c r="B20" s="302" t="s">
        <v>291</v>
      </c>
      <c r="C20" s="218">
        <v>38295</v>
      </c>
    </row>
    <row r="21" spans="1:3" ht="18" customHeight="1">
      <c r="A21" s="163" t="s">
        <v>304</v>
      </c>
      <c r="B21" s="302" t="s">
        <v>346</v>
      </c>
      <c r="C21" s="218">
        <v>21600</v>
      </c>
    </row>
    <row r="22" spans="1:3" ht="18" customHeight="1">
      <c r="A22" s="163" t="s">
        <v>305</v>
      </c>
      <c r="B22" s="302" t="s">
        <v>306</v>
      </c>
      <c r="C22" s="218">
        <v>53135</v>
      </c>
    </row>
    <row r="23" spans="1:3" ht="18" customHeight="1">
      <c r="A23" s="163" t="s">
        <v>307</v>
      </c>
      <c r="B23" s="165" t="s">
        <v>254</v>
      </c>
      <c r="C23" s="218">
        <v>110850</v>
      </c>
    </row>
    <row r="24" spans="1:3" ht="16.5" customHeight="1">
      <c r="A24" s="569" t="s">
        <v>179</v>
      </c>
      <c r="B24" s="570"/>
      <c r="C24" s="219">
        <v>20000</v>
      </c>
    </row>
    <row r="25" spans="1:3" ht="16.5" customHeight="1">
      <c r="A25" s="571" t="s">
        <v>42</v>
      </c>
      <c r="B25" s="572"/>
      <c r="C25" s="220">
        <f>SUM(C9,C24)</f>
        <v>2117666</v>
      </c>
    </row>
    <row r="28" spans="4:6" ht="12.75">
      <c r="D28" s="105"/>
      <c r="E28" s="105"/>
      <c r="F28" s="105"/>
    </row>
  </sheetData>
  <sheetProtection/>
  <mergeCells count="8">
    <mergeCell ref="A24:B24"/>
    <mergeCell ref="A25:B25"/>
    <mergeCell ref="A7:B8"/>
    <mergeCell ref="C7:C8"/>
    <mergeCell ref="A1:C1"/>
    <mergeCell ref="C10:C11"/>
    <mergeCell ref="A10:B10"/>
    <mergeCell ref="A11:B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F47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8.421875" style="0" customWidth="1"/>
    <col min="4" max="4" width="8.8515625" style="0" customWidth="1"/>
  </cols>
  <sheetData>
    <row r="1" spans="1:5" ht="15" customHeight="1">
      <c r="A1" s="494" t="s">
        <v>353</v>
      </c>
      <c r="B1" s="494"/>
      <c r="C1" s="494"/>
      <c r="D1" s="494"/>
      <c r="E1" s="494"/>
    </row>
    <row r="3" spans="1:5" ht="12.75">
      <c r="A3" s="581" t="s">
        <v>532</v>
      </c>
      <c r="B3" s="581"/>
      <c r="C3" s="581"/>
      <c r="D3" s="581"/>
      <c r="E3" s="581"/>
    </row>
    <row r="4" spans="1:5" ht="12.75">
      <c r="A4" s="87"/>
      <c r="D4" s="582" t="s">
        <v>0</v>
      </c>
      <c r="E4" s="582"/>
    </row>
    <row r="5" ht="6.75" customHeight="1"/>
    <row r="6" spans="1:5" ht="18.75" customHeight="1">
      <c r="A6" s="583" t="s">
        <v>1</v>
      </c>
      <c r="B6" s="464" t="s">
        <v>224</v>
      </c>
      <c r="C6" s="465"/>
      <c r="D6" s="465"/>
      <c r="E6" s="466"/>
    </row>
    <row r="7" spans="1:5" ht="15" customHeight="1">
      <c r="A7" s="584"/>
      <c r="B7" s="467"/>
      <c r="C7" s="468"/>
      <c r="D7" s="468"/>
      <c r="E7" s="469"/>
    </row>
    <row r="8" spans="1:5" ht="29.25" customHeight="1">
      <c r="A8" s="585"/>
      <c r="B8" s="2" t="s">
        <v>2</v>
      </c>
      <c r="C8" s="2" t="s">
        <v>3</v>
      </c>
      <c r="D8" s="2" t="s">
        <v>37</v>
      </c>
      <c r="E8" s="466" t="s">
        <v>4</v>
      </c>
    </row>
    <row r="9" spans="1:5" ht="19.5" customHeight="1" thickBot="1">
      <c r="A9" s="586"/>
      <c r="B9" s="493" t="s">
        <v>5</v>
      </c>
      <c r="C9" s="493"/>
      <c r="D9" s="493"/>
      <c r="E9" s="482"/>
    </row>
    <row r="10" spans="1:5" ht="13.5" thickTop="1">
      <c r="A10" s="4" t="s">
        <v>6</v>
      </c>
      <c r="B10" s="9"/>
      <c r="C10" s="9"/>
      <c r="D10" s="9"/>
      <c r="E10" s="80"/>
    </row>
    <row r="11" spans="1:5" ht="17.25" customHeight="1">
      <c r="A11" s="47" t="s">
        <v>14</v>
      </c>
      <c r="B11" s="273">
        <f>SUM(B12)</f>
        <v>0</v>
      </c>
      <c r="C11" s="273">
        <f>SUM(C12)</f>
        <v>325</v>
      </c>
      <c r="D11" s="273">
        <f>SUM(D12)</f>
        <v>0</v>
      </c>
      <c r="E11" s="272">
        <f>SUM(E12)</f>
        <v>325</v>
      </c>
    </row>
    <row r="12" spans="1:6" ht="12.75">
      <c r="A12" s="8" t="s">
        <v>15</v>
      </c>
      <c r="B12" s="79">
        <f>SUM(B13:B16)</f>
        <v>0</v>
      </c>
      <c r="C12" s="79">
        <f>SUM(C13:C16)</f>
        <v>325</v>
      </c>
      <c r="D12" s="79">
        <f>SUM(D13:D16)</f>
        <v>0</v>
      </c>
      <c r="E12" s="29">
        <f>SUM(E13:E16)</f>
        <v>325</v>
      </c>
      <c r="F12" s="105"/>
    </row>
    <row r="13" spans="1:6" ht="12.75">
      <c r="A13" s="179" t="s">
        <v>16</v>
      </c>
      <c r="B13" s="180"/>
      <c r="C13" s="167">
        <v>220</v>
      </c>
      <c r="D13" s="167"/>
      <c r="E13" s="173">
        <f>SUM(B13:D13)</f>
        <v>220</v>
      </c>
      <c r="F13" s="105"/>
    </row>
    <row r="14" spans="1:6" ht="12.75">
      <c r="A14" s="179" t="s">
        <v>17</v>
      </c>
      <c r="B14" s="180"/>
      <c r="C14" s="167">
        <v>36</v>
      </c>
      <c r="D14" s="167"/>
      <c r="E14" s="173">
        <f>SUM(B14:D14)</f>
        <v>36</v>
      </c>
      <c r="F14" s="105"/>
    </row>
    <row r="15" spans="1:6" ht="12.75">
      <c r="A15" s="181" t="s">
        <v>19</v>
      </c>
      <c r="B15" s="180"/>
      <c r="C15" s="167">
        <v>69</v>
      </c>
      <c r="D15" s="167"/>
      <c r="E15" s="173">
        <f>SUM(B15:D15)</f>
        <v>69</v>
      </c>
      <c r="F15" s="105"/>
    </row>
    <row r="16" spans="1:6" ht="12.75">
      <c r="A16" s="181" t="s">
        <v>185</v>
      </c>
      <c r="B16" s="180"/>
      <c r="C16" s="167">
        <v>0</v>
      </c>
      <c r="D16" s="167"/>
      <c r="E16" s="173">
        <f>SUM(B16:D16)</f>
        <v>0</v>
      </c>
      <c r="F16" s="105"/>
    </row>
    <row r="17" spans="1:6" ht="12.75">
      <c r="A17" s="43" t="s">
        <v>20</v>
      </c>
      <c r="B17" s="12"/>
      <c r="C17" s="13"/>
      <c r="D17" s="13"/>
      <c r="E17" s="14"/>
      <c r="F17" s="105"/>
    </row>
    <row r="18" spans="1:6" ht="12.75">
      <c r="A18" s="186" t="s">
        <v>21</v>
      </c>
      <c r="B18" s="167"/>
      <c r="C18" s="167"/>
      <c r="D18" s="167"/>
      <c r="E18" s="173">
        <f>E38-SUM(E12,C19)</f>
        <v>247630</v>
      </c>
      <c r="F18" s="105"/>
    </row>
    <row r="19" spans="1:6" ht="12.75">
      <c r="A19" s="186" t="s">
        <v>183</v>
      </c>
      <c r="B19" s="183"/>
      <c r="C19" s="183"/>
      <c r="D19" s="183"/>
      <c r="E19" s="185">
        <f>SUM(B19:D19)</f>
        <v>0</v>
      </c>
      <c r="F19" s="105"/>
    </row>
    <row r="20" spans="1:6" ht="12.75">
      <c r="A20" s="15"/>
      <c r="B20" s="17"/>
      <c r="C20" s="17"/>
      <c r="D20" s="17"/>
      <c r="E20" s="18"/>
      <c r="F20" s="105"/>
    </row>
    <row r="21" spans="1:6" ht="12.75">
      <c r="A21" s="19" t="s">
        <v>7</v>
      </c>
      <c r="B21" s="123">
        <f>SUM(B12,B18)</f>
        <v>0</v>
      </c>
      <c r="C21" s="123">
        <f>SUM(C12,C18)</f>
        <v>325</v>
      </c>
      <c r="D21" s="123">
        <f>SUM(D12,D18)</f>
        <v>0</v>
      </c>
      <c r="E21" s="21">
        <f>SUM(E12,E18,E19)</f>
        <v>247955</v>
      </c>
      <c r="F21" s="105"/>
    </row>
    <row r="22" spans="1:6" ht="12.75">
      <c r="A22" s="81"/>
      <c r="B22" s="82"/>
      <c r="C22" s="83"/>
      <c r="D22" s="83"/>
      <c r="E22" s="84"/>
      <c r="F22" s="105"/>
    </row>
    <row r="23" spans="1:6" ht="12.75">
      <c r="A23" s="25" t="s">
        <v>8</v>
      </c>
      <c r="B23" s="20"/>
      <c r="C23" s="20"/>
      <c r="D23" s="20"/>
      <c r="E23" s="21"/>
      <c r="F23" s="105"/>
    </row>
    <row r="24" spans="1:6" ht="12.75">
      <c r="A24" s="8" t="s">
        <v>22</v>
      </c>
      <c r="B24" s="9">
        <f>SUM(B25:B33)</f>
        <v>238555</v>
      </c>
      <c r="C24" s="9">
        <f>SUM(C25:C28,C31,C33)</f>
        <v>5400</v>
      </c>
      <c r="D24" s="9">
        <f>SUM(D25:D28,D33)</f>
        <v>4000</v>
      </c>
      <c r="E24" s="68">
        <f>SUM(E25:E33)</f>
        <v>247955</v>
      </c>
      <c r="F24" s="105"/>
    </row>
    <row r="25" spans="1:6" ht="12.75">
      <c r="A25" s="181" t="s">
        <v>23</v>
      </c>
      <c r="B25" s="180">
        <v>166203</v>
      </c>
      <c r="C25" s="167"/>
      <c r="D25" s="167"/>
      <c r="E25" s="173">
        <f>SUM(B25:D25)</f>
        <v>166203</v>
      </c>
      <c r="F25" s="105"/>
    </row>
    <row r="26" spans="1:6" ht="12.75">
      <c r="A26" s="181" t="s">
        <v>24</v>
      </c>
      <c r="B26" s="201">
        <v>32138</v>
      </c>
      <c r="C26" s="167"/>
      <c r="D26" s="167"/>
      <c r="E26" s="173">
        <f>SUM(B26:D26)</f>
        <v>32138</v>
      </c>
      <c r="F26" s="105"/>
    </row>
    <row r="27" spans="1:6" ht="12.75">
      <c r="A27" s="181" t="s">
        <v>25</v>
      </c>
      <c r="B27" s="285">
        <v>40214</v>
      </c>
      <c r="C27" s="167"/>
      <c r="D27" s="167"/>
      <c r="E27" s="173">
        <f>SUM(B27:D27)</f>
        <v>40214</v>
      </c>
      <c r="F27" s="105"/>
    </row>
    <row r="28" spans="1:6" ht="12.75">
      <c r="A28" s="186" t="s">
        <v>26</v>
      </c>
      <c r="B28" s="201"/>
      <c r="C28" s="167"/>
      <c r="D28" s="151">
        <f>SUM(D29:D30)</f>
        <v>4000</v>
      </c>
      <c r="E28" s="173">
        <f>SUM(B28:D28)</f>
        <v>4000</v>
      </c>
      <c r="F28" s="105"/>
    </row>
    <row r="29" spans="1:6" ht="12.75">
      <c r="A29" s="171" t="s">
        <v>137</v>
      </c>
      <c r="B29" s="169"/>
      <c r="C29" s="167"/>
      <c r="D29" s="151">
        <v>0</v>
      </c>
      <c r="E29" s="173"/>
      <c r="F29" s="105"/>
    </row>
    <row r="30" spans="1:6" ht="12.75">
      <c r="A30" s="171" t="s">
        <v>181</v>
      </c>
      <c r="B30" s="169"/>
      <c r="C30" s="167"/>
      <c r="D30" s="151">
        <v>4000</v>
      </c>
      <c r="E30" s="173"/>
      <c r="F30" s="105"/>
    </row>
    <row r="31" spans="1:6" ht="12.75">
      <c r="A31" s="225" t="s">
        <v>186</v>
      </c>
      <c r="B31" s="226"/>
      <c r="C31" s="167"/>
      <c r="D31" s="151"/>
      <c r="E31" s="173">
        <f>SUM(B31:D31)</f>
        <v>0</v>
      </c>
      <c r="F31" s="105"/>
    </row>
    <row r="32" spans="1:6" ht="12.75">
      <c r="A32" s="186"/>
      <c r="B32" s="167"/>
      <c r="C32" s="167"/>
      <c r="D32" s="167"/>
      <c r="E32" s="173"/>
      <c r="F32" s="105"/>
    </row>
    <row r="33" spans="1:6" ht="12.75">
      <c r="A33" s="186" t="s">
        <v>27</v>
      </c>
      <c r="B33" s="108"/>
      <c r="C33" s="167">
        <f>SUM(C34:C36)</f>
        <v>5400</v>
      </c>
      <c r="D33" s="108"/>
      <c r="E33" s="173">
        <f>SUM(B33:D33)</f>
        <v>5400</v>
      </c>
      <c r="F33" s="105"/>
    </row>
    <row r="34" spans="1:6" ht="12.75">
      <c r="A34" s="186" t="s">
        <v>159</v>
      </c>
      <c r="B34" s="167"/>
      <c r="C34" s="167">
        <v>2700</v>
      </c>
      <c r="D34" s="167"/>
      <c r="E34" s="173"/>
      <c r="F34" s="105"/>
    </row>
    <row r="35" spans="1:6" ht="12.75">
      <c r="A35" s="186" t="s">
        <v>363</v>
      </c>
      <c r="B35" s="167"/>
      <c r="C35" s="167">
        <v>1200</v>
      </c>
      <c r="D35" s="167"/>
      <c r="E35" s="173"/>
      <c r="F35" s="105"/>
    </row>
    <row r="36" spans="1:6" ht="12.75">
      <c r="A36" s="186" t="s">
        <v>160</v>
      </c>
      <c r="B36" s="167"/>
      <c r="C36" s="167">
        <v>1500</v>
      </c>
      <c r="D36" s="167"/>
      <c r="E36" s="173"/>
      <c r="F36" s="46"/>
    </row>
    <row r="37" spans="1:6" ht="12.75">
      <c r="A37" s="43"/>
      <c r="B37" s="17"/>
      <c r="C37" s="17"/>
      <c r="D37" s="17"/>
      <c r="E37" s="18"/>
      <c r="F37" s="105"/>
    </row>
    <row r="38" spans="1:6" ht="12.75">
      <c r="A38" s="19" t="s">
        <v>9</v>
      </c>
      <c r="B38" s="123">
        <f>SUM(B25:B28,B33)</f>
        <v>238555</v>
      </c>
      <c r="C38" s="123">
        <f>SUM(C25:C28,C33)</f>
        <v>5400</v>
      </c>
      <c r="D38" s="123">
        <f>SUM(D25:D28,D33)</f>
        <v>4000</v>
      </c>
      <c r="E38" s="21">
        <f>SUM(E25:E31,E33)</f>
        <v>247955</v>
      </c>
      <c r="F38" s="105"/>
    </row>
    <row r="39" spans="1:5" ht="12.75">
      <c r="A39" s="32"/>
      <c r="B39" s="86"/>
      <c r="C39" s="70"/>
      <c r="D39" s="70"/>
      <c r="E39" s="70"/>
    </row>
    <row r="40" spans="1:6" ht="12.75">
      <c r="A40" s="33" t="s">
        <v>34</v>
      </c>
      <c r="B40" s="34"/>
      <c r="C40" s="34"/>
      <c r="D40" s="35"/>
      <c r="E40" s="36">
        <f>E18</f>
        <v>247630</v>
      </c>
      <c r="F40" s="105"/>
    </row>
    <row r="41" ht="12.75">
      <c r="A41" s="32"/>
    </row>
    <row r="42" spans="1:2" ht="24.75" customHeight="1">
      <c r="A42" s="139" t="s">
        <v>38</v>
      </c>
      <c r="B42" s="221" t="s">
        <v>224</v>
      </c>
    </row>
    <row r="43" spans="1:3" ht="12.75">
      <c r="A43" s="152" t="s">
        <v>11</v>
      </c>
      <c r="B43" s="168">
        <v>3937</v>
      </c>
      <c r="C43" s="105"/>
    </row>
    <row r="46" ht="12.75">
      <c r="A46" s="37"/>
    </row>
    <row r="47" ht="12.75">
      <c r="A47" s="37"/>
    </row>
  </sheetData>
  <sheetProtection/>
  <mergeCells count="7">
    <mergeCell ref="A1:E1"/>
    <mergeCell ref="A3:E3"/>
    <mergeCell ref="D4:E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72"/>
  <sheetViews>
    <sheetView zoomScaleSheetLayoutView="98" zoomScalePageLayoutView="0" workbookViewId="0" topLeftCell="A1">
      <selection activeCell="A4" sqref="A4:D4"/>
    </sheetView>
  </sheetViews>
  <sheetFormatPr defaultColWidth="9.140625" defaultRowHeight="12.75"/>
  <cols>
    <col min="1" max="1" width="45.140625" style="0" customWidth="1"/>
    <col min="2" max="2" width="9.7109375" style="0" customWidth="1"/>
  </cols>
  <sheetData>
    <row r="1" spans="1:5" ht="20.25" customHeight="1">
      <c r="A1" s="589" t="s">
        <v>101</v>
      </c>
      <c r="B1" s="589"/>
      <c r="C1" s="589"/>
      <c r="D1" s="589"/>
      <c r="E1" s="589"/>
    </row>
    <row r="2" spans="1:4" ht="21" customHeight="1">
      <c r="A2" s="589" t="s">
        <v>354</v>
      </c>
      <c r="B2" s="589"/>
      <c r="C2" s="589"/>
      <c r="D2" s="589"/>
    </row>
    <row r="4" spans="1:4" ht="12.75">
      <c r="A4" s="582" t="s">
        <v>533</v>
      </c>
      <c r="B4" s="582"/>
      <c r="C4" s="582"/>
      <c r="D4" s="582"/>
    </row>
    <row r="5" spans="1:4" ht="12.75">
      <c r="A5" s="87"/>
      <c r="C5" s="582" t="s">
        <v>0</v>
      </c>
      <c r="D5" s="582"/>
    </row>
    <row r="6" ht="6.75" customHeight="1"/>
    <row r="7" spans="1:4" ht="14.25" customHeight="1">
      <c r="A7" s="51" t="s">
        <v>1</v>
      </c>
      <c r="B7" s="464" t="s">
        <v>224</v>
      </c>
      <c r="C7" s="465"/>
      <c r="D7" s="466"/>
    </row>
    <row r="8" spans="1:4" ht="14.25" customHeight="1">
      <c r="A8" s="52"/>
      <c r="B8" s="467"/>
      <c r="C8" s="468"/>
      <c r="D8" s="469"/>
    </row>
    <row r="9" spans="1:4" ht="25.5" customHeight="1">
      <c r="A9" s="52"/>
      <c r="B9" s="2" t="s">
        <v>2</v>
      </c>
      <c r="C9" s="3" t="s">
        <v>3</v>
      </c>
      <c r="D9" s="590" t="s">
        <v>4</v>
      </c>
    </row>
    <row r="10" spans="1:4" ht="14.25" customHeight="1" thickBot="1">
      <c r="A10" s="52"/>
      <c r="B10" s="493" t="s">
        <v>5</v>
      </c>
      <c r="C10" s="493"/>
      <c r="D10" s="591"/>
    </row>
    <row r="11" spans="1:4" ht="20.25" customHeight="1" thickTop="1">
      <c r="A11" s="4" t="s">
        <v>6</v>
      </c>
      <c r="B11" s="9"/>
      <c r="C11" s="53"/>
      <c r="D11" s="54"/>
    </row>
    <row r="12" spans="1:4" ht="15.75" customHeight="1">
      <c r="A12" s="47" t="s">
        <v>14</v>
      </c>
      <c r="B12" s="9">
        <f>SUM(B14,B22)</f>
        <v>54859</v>
      </c>
      <c r="C12" s="9">
        <f>SUM(C14,C22)</f>
        <v>12598</v>
      </c>
      <c r="D12" s="29">
        <f>SUM(D14,D22)</f>
        <v>67457</v>
      </c>
    </row>
    <row r="13" spans="1:4" ht="12.75">
      <c r="A13" s="55" t="s">
        <v>29</v>
      </c>
      <c r="B13" s="9"/>
      <c r="C13" s="9"/>
      <c r="D13" s="10"/>
    </row>
    <row r="14" spans="1:4" ht="12.75">
      <c r="A14" s="8" t="s">
        <v>15</v>
      </c>
      <c r="B14" s="56">
        <f>SUM(B15:B17)</f>
        <v>0</v>
      </c>
      <c r="C14" s="56">
        <f>SUM(C15:C17)</f>
        <v>6312</v>
      </c>
      <c r="D14" s="59">
        <f>SUM(D15:D17)</f>
        <v>6312</v>
      </c>
    </row>
    <row r="15" spans="1:4" ht="12.75">
      <c r="A15" s="179" t="s">
        <v>16</v>
      </c>
      <c r="B15" s="180"/>
      <c r="C15" s="167">
        <v>4900</v>
      </c>
      <c r="D15" s="173">
        <f>SUM(B15:C15)</f>
        <v>4900</v>
      </c>
    </row>
    <row r="16" spans="1:4" ht="12.75">
      <c r="A16" s="179" t="s">
        <v>17</v>
      </c>
      <c r="B16" s="180"/>
      <c r="C16" s="167">
        <v>70</v>
      </c>
      <c r="D16" s="173">
        <f>SUM(B16:C16)</f>
        <v>70</v>
      </c>
    </row>
    <row r="17" spans="1:4" ht="12.75">
      <c r="A17" s="181" t="s">
        <v>19</v>
      </c>
      <c r="B17" s="182"/>
      <c r="C17" s="180">
        <v>1342</v>
      </c>
      <c r="D17" s="173">
        <f>SUM(B17:C17)</f>
        <v>1342</v>
      </c>
    </row>
    <row r="18" spans="1:4" ht="12.75">
      <c r="A18" s="43" t="s">
        <v>20</v>
      </c>
      <c r="B18" s="12"/>
      <c r="C18" s="57"/>
      <c r="D18" s="58"/>
    </row>
    <row r="19" spans="1:4" ht="12.75">
      <c r="A19" s="181" t="s">
        <v>21</v>
      </c>
      <c r="B19" s="180"/>
      <c r="C19" s="183"/>
      <c r="D19" s="173">
        <f>D33-D14</f>
        <v>160329</v>
      </c>
    </row>
    <row r="20" spans="1:4" ht="12.75">
      <c r="A20" s="11"/>
      <c r="B20" s="16"/>
      <c r="C20" s="60"/>
      <c r="D20" s="58"/>
    </row>
    <row r="21" spans="1:4" ht="12.75">
      <c r="A21" s="114" t="s">
        <v>30</v>
      </c>
      <c r="B21" s="16"/>
      <c r="C21" s="60"/>
      <c r="D21" s="58"/>
    </row>
    <row r="22" spans="1:4" ht="12.75">
      <c r="A22" s="8" t="s">
        <v>15</v>
      </c>
      <c r="B22" s="28">
        <f>SUM(B23:B25)</f>
        <v>54859</v>
      </c>
      <c r="C22" s="28">
        <f>SUM(C23:C25)</f>
        <v>6286</v>
      </c>
      <c r="D22" s="29">
        <f>SUM(D23:D25)</f>
        <v>61145</v>
      </c>
    </row>
    <row r="23" spans="1:4" ht="12.75">
      <c r="A23" s="179" t="s">
        <v>16</v>
      </c>
      <c r="B23" s="184">
        <v>1696</v>
      </c>
      <c r="C23" s="184"/>
      <c r="D23" s="185">
        <f>SUM(B23:C23)</f>
        <v>1696</v>
      </c>
    </row>
    <row r="24" spans="1:4" ht="12.75">
      <c r="A24" s="181" t="s">
        <v>18</v>
      </c>
      <c r="B24" s="184">
        <v>50220</v>
      </c>
      <c r="C24" s="184">
        <v>6286</v>
      </c>
      <c r="D24" s="185">
        <f>SUM(B24:C24)</f>
        <v>56506</v>
      </c>
    </row>
    <row r="25" spans="1:4" ht="12.75">
      <c r="A25" s="181" t="s">
        <v>19</v>
      </c>
      <c r="B25" s="184">
        <v>2943</v>
      </c>
      <c r="C25" s="184"/>
      <c r="D25" s="185">
        <f>SUM(B25:C25)</f>
        <v>2943</v>
      </c>
    </row>
    <row r="26" spans="1:4" ht="12.75">
      <c r="A26" s="43" t="s">
        <v>20</v>
      </c>
      <c r="B26" s="16"/>
      <c r="C26" s="60"/>
      <c r="D26" s="63"/>
    </row>
    <row r="27" spans="1:4" ht="12.75">
      <c r="A27" s="186" t="s">
        <v>21</v>
      </c>
      <c r="B27" s="184"/>
      <c r="C27" s="184"/>
      <c r="D27" s="185">
        <f>D47-SUM(D22,D28)</f>
        <v>254314</v>
      </c>
    </row>
    <row r="28" spans="1:4" ht="12.75">
      <c r="A28" s="186" t="s">
        <v>183</v>
      </c>
      <c r="B28" s="184"/>
      <c r="C28" s="184"/>
      <c r="D28" s="185">
        <f>SUM(B28:C28)</f>
        <v>0</v>
      </c>
    </row>
    <row r="29" spans="1:4" ht="12.75">
      <c r="A29" s="61"/>
      <c r="B29" s="62"/>
      <c r="C29" s="62"/>
      <c r="D29" s="63"/>
    </row>
    <row r="30" spans="1:4" ht="12.75">
      <c r="A30" s="44" t="s">
        <v>7</v>
      </c>
      <c r="B30" s="45">
        <f>SUM(B14,B19,B22,B27)</f>
        <v>54859</v>
      </c>
      <c r="C30" s="45">
        <f>SUM(C14,C19,C22,C27)</f>
        <v>12598</v>
      </c>
      <c r="D30" s="21">
        <f>SUM(D14,D19,D22,D27,D28)</f>
        <v>482100</v>
      </c>
    </row>
    <row r="31" spans="1:4" ht="21.75" customHeight="1">
      <c r="A31" s="25" t="s">
        <v>8</v>
      </c>
      <c r="B31" s="64"/>
      <c r="C31" s="65"/>
      <c r="D31" s="66"/>
    </row>
    <row r="32" spans="1:4" ht="12.75">
      <c r="A32" s="55" t="s">
        <v>29</v>
      </c>
      <c r="B32" s="67"/>
      <c r="C32" s="67"/>
      <c r="D32" s="68"/>
    </row>
    <row r="33" spans="1:4" ht="12.75">
      <c r="A33" s="8" t="s">
        <v>22</v>
      </c>
      <c r="B33" s="9">
        <f>SUM(B34:B38)</f>
        <v>53786</v>
      </c>
      <c r="C33" s="9">
        <f>SUM(C34:C38)</f>
        <v>112855</v>
      </c>
      <c r="D33" s="10">
        <f>SUM(D34:D38)</f>
        <v>166641</v>
      </c>
    </row>
    <row r="34" spans="1:4" ht="12.75">
      <c r="A34" s="181" t="s">
        <v>23</v>
      </c>
      <c r="B34" s="187">
        <v>30833</v>
      </c>
      <c r="C34" s="167">
        <v>24214</v>
      </c>
      <c r="D34" s="173">
        <f>SUM(B34:C34)</f>
        <v>55047</v>
      </c>
    </row>
    <row r="35" spans="1:4" ht="12.75">
      <c r="A35" s="181" t="s">
        <v>24</v>
      </c>
      <c r="B35" s="187">
        <v>5558</v>
      </c>
      <c r="C35" s="167">
        <v>4351</v>
      </c>
      <c r="D35" s="173">
        <f>SUM(B35:C35)</f>
        <v>9909</v>
      </c>
    </row>
    <row r="36" spans="1:4" ht="12.75">
      <c r="A36" s="181" t="s">
        <v>25</v>
      </c>
      <c r="B36" s="287">
        <v>16845</v>
      </c>
      <c r="C36" s="287">
        <v>79972</v>
      </c>
      <c r="D36" s="173">
        <f>SUM(B36:C36)</f>
        <v>96817</v>
      </c>
    </row>
    <row r="37" spans="1:4" ht="12.75">
      <c r="A37" s="186"/>
      <c r="B37" s="180"/>
      <c r="C37" s="167"/>
      <c r="D37" s="173"/>
    </row>
    <row r="38" spans="1:4" ht="12.75">
      <c r="A38" s="186" t="s">
        <v>27</v>
      </c>
      <c r="B38" s="167">
        <f>SUM(B39:B44)</f>
        <v>550</v>
      </c>
      <c r="C38" s="167">
        <f>SUM(C39:C44)</f>
        <v>4318</v>
      </c>
      <c r="D38" s="173">
        <f>SUM(B38:C38)</f>
        <v>4868</v>
      </c>
    </row>
    <row r="39" spans="1:4" ht="12.75">
      <c r="A39" s="188" t="s">
        <v>340</v>
      </c>
      <c r="B39" s="587">
        <v>50</v>
      </c>
      <c r="C39" s="587">
        <v>130</v>
      </c>
      <c r="D39" s="189"/>
    </row>
    <row r="40" spans="1:4" ht="14.25" customHeight="1">
      <c r="A40" s="190" t="s">
        <v>361</v>
      </c>
      <c r="B40" s="588"/>
      <c r="C40" s="588"/>
      <c r="D40" s="192"/>
    </row>
    <row r="41" spans="1:4" ht="14.25" customHeight="1">
      <c r="A41" s="190" t="s">
        <v>341</v>
      </c>
      <c r="B41" s="322"/>
      <c r="C41" s="267">
        <v>1378</v>
      </c>
      <c r="D41" s="192"/>
    </row>
    <row r="42" spans="1:4" ht="14.25" customHeight="1">
      <c r="A42" s="190" t="s">
        <v>342</v>
      </c>
      <c r="B42" s="322">
        <v>340</v>
      </c>
      <c r="C42" s="267"/>
      <c r="D42" s="192"/>
    </row>
    <row r="43" spans="1:4" ht="14.25" customHeight="1">
      <c r="A43" s="190" t="s">
        <v>362</v>
      </c>
      <c r="B43" s="191"/>
      <c r="C43" s="267">
        <v>1600</v>
      </c>
      <c r="D43" s="192"/>
    </row>
    <row r="44" spans="1:4" ht="14.25" customHeight="1">
      <c r="A44" s="190" t="s">
        <v>260</v>
      </c>
      <c r="B44" s="323">
        <v>160</v>
      </c>
      <c r="C44" s="267">
        <v>1210</v>
      </c>
      <c r="D44" s="192"/>
    </row>
    <row r="45" spans="1:4" ht="12.75">
      <c r="A45" s="11"/>
      <c r="B45" s="16"/>
      <c r="C45" s="57"/>
      <c r="D45" s="58"/>
    </row>
    <row r="46" spans="1:4" ht="12.75">
      <c r="A46" s="114" t="s">
        <v>30</v>
      </c>
      <c r="B46" s="16"/>
      <c r="C46" s="57"/>
      <c r="D46" s="69"/>
    </row>
    <row r="47" spans="1:4" ht="12.75">
      <c r="A47" s="85" t="s">
        <v>22</v>
      </c>
      <c r="B47" s="28">
        <f>SUM(B48:B53)</f>
        <v>266075</v>
      </c>
      <c r="C47" s="28">
        <f>SUM(C48:C53)</f>
        <v>49384</v>
      </c>
      <c r="D47" s="10">
        <f>SUM(D48:D53)</f>
        <v>315459</v>
      </c>
    </row>
    <row r="48" spans="1:4" ht="12.75">
      <c r="A48" s="181" t="s">
        <v>23</v>
      </c>
      <c r="B48" s="184">
        <v>177833</v>
      </c>
      <c r="C48" s="184">
        <v>32930</v>
      </c>
      <c r="D48" s="173">
        <f>SUM(B48:C48)</f>
        <v>210763</v>
      </c>
    </row>
    <row r="49" spans="1:4" ht="12.75">
      <c r="A49" s="181" t="s">
        <v>24</v>
      </c>
      <c r="B49" s="184">
        <v>35089</v>
      </c>
      <c r="C49" s="167">
        <v>5860</v>
      </c>
      <c r="D49" s="173">
        <f>SUM(B49:C49)</f>
        <v>40949</v>
      </c>
    </row>
    <row r="50" spans="1:4" ht="12.75">
      <c r="A50" s="244" t="s">
        <v>25</v>
      </c>
      <c r="B50" s="151">
        <v>53153</v>
      </c>
      <c r="C50" s="167">
        <v>5544</v>
      </c>
      <c r="D50" s="173">
        <f>SUM(B50:C50)</f>
        <v>58697</v>
      </c>
    </row>
    <row r="51" spans="1:4" ht="12.75">
      <c r="A51" s="245" t="s">
        <v>186</v>
      </c>
      <c r="B51" s="167"/>
      <c r="C51" s="187">
        <v>0</v>
      </c>
      <c r="D51" s="173">
        <f>SUM(B51:C51)</f>
        <v>0</v>
      </c>
    </row>
    <row r="52" spans="1:4" ht="12.75">
      <c r="A52" s="186"/>
      <c r="B52" s="184"/>
      <c r="C52" s="167"/>
      <c r="D52" s="173"/>
    </row>
    <row r="53" spans="1:4" ht="12.75">
      <c r="A53" s="181" t="s">
        <v>27</v>
      </c>
      <c r="B53" s="193">
        <v>0</v>
      </c>
      <c r="C53" s="167">
        <f>SUM(C54:C57)</f>
        <v>5050</v>
      </c>
      <c r="D53" s="173">
        <f>SUM(B53:C53)</f>
        <v>5050</v>
      </c>
    </row>
    <row r="54" spans="1:4" ht="12.75">
      <c r="A54" s="186" t="s">
        <v>279</v>
      </c>
      <c r="B54" s="194"/>
      <c r="C54" s="184">
        <v>1665</v>
      </c>
      <c r="D54" s="185"/>
    </row>
    <row r="55" spans="1:4" ht="12.75">
      <c r="A55" s="186" t="s">
        <v>138</v>
      </c>
      <c r="B55" s="194"/>
      <c r="C55" s="184">
        <v>1759</v>
      </c>
      <c r="D55" s="185"/>
    </row>
    <row r="56" spans="1:4" ht="12.75">
      <c r="A56" s="186" t="s">
        <v>260</v>
      </c>
      <c r="B56" s="194"/>
      <c r="C56" s="184">
        <v>1126</v>
      </c>
      <c r="D56" s="185"/>
    </row>
    <row r="57" spans="1:4" ht="12.75">
      <c r="A57" s="186" t="s">
        <v>139</v>
      </c>
      <c r="B57" s="194"/>
      <c r="C57" s="587">
        <v>500</v>
      </c>
      <c r="D57" s="185"/>
    </row>
    <row r="58" spans="1:4" ht="12.75">
      <c r="A58" s="179" t="s">
        <v>343</v>
      </c>
      <c r="B58" s="195"/>
      <c r="C58" s="588"/>
      <c r="D58" s="196"/>
    </row>
    <row r="59" spans="1:4" ht="12.75">
      <c r="A59" s="61"/>
      <c r="B59" s="75"/>
      <c r="C59" s="120"/>
      <c r="D59" s="121"/>
    </row>
    <row r="60" spans="1:4" ht="12.75">
      <c r="A60" s="19" t="s">
        <v>9</v>
      </c>
      <c r="B60" s="20">
        <f>SUM(B33,B47)</f>
        <v>319861</v>
      </c>
      <c r="C60" s="20">
        <f>SUM(C33,C47)</f>
        <v>162239</v>
      </c>
      <c r="D60" s="21">
        <f>SUM(D33,D47)</f>
        <v>482100</v>
      </c>
    </row>
    <row r="61" spans="1:4" ht="12.75">
      <c r="A61" s="70"/>
      <c r="B61" s="590"/>
      <c r="C61" s="590"/>
      <c r="D61" s="590"/>
    </row>
    <row r="62" spans="1:4" ht="12.75">
      <c r="A62" s="43" t="s">
        <v>33</v>
      </c>
      <c r="B62" s="2"/>
      <c r="C62" s="3"/>
      <c r="D62" s="134">
        <f>SUM(D27,D19)</f>
        <v>414643</v>
      </c>
    </row>
    <row r="63" ht="12.75">
      <c r="A63" s="24"/>
    </row>
    <row r="64" spans="1:2" ht="24" customHeight="1">
      <c r="A64" s="144" t="s">
        <v>10</v>
      </c>
      <c r="B64" s="221" t="s">
        <v>224</v>
      </c>
    </row>
    <row r="65" spans="1:3" ht="12.75">
      <c r="A65" s="145" t="s">
        <v>13</v>
      </c>
      <c r="B65" s="58">
        <v>26000</v>
      </c>
      <c r="C65" s="46"/>
    </row>
    <row r="66" spans="1:3" ht="12.75">
      <c r="A66" s="71" t="s">
        <v>31</v>
      </c>
      <c r="B66" s="63">
        <v>5956</v>
      </c>
      <c r="C66" s="46"/>
    </row>
    <row r="67" spans="1:3" ht="12.75">
      <c r="A67" s="72" t="s">
        <v>32</v>
      </c>
      <c r="B67" s="49">
        <v>7582</v>
      </c>
      <c r="C67" s="105"/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1">
    <mergeCell ref="B7:D8"/>
    <mergeCell ref="B39:B40"/>
    <mergeCell ref="A1:E1"/>
    <mergeCell ref="C39:C40"/>
    <mergeCell ref="C57:C58"/>
    <mergeCell ref="B61:D61"/>
    <mergeCell ref="C5:D5"/>
    <mergeCell ref="A4:D4"/>
    <mergeCell ref="A2:D2"/>
    <mergeCell ref="D9:D10"/>
    <mergeCell ref="B10:C10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50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49.8515625" style="0" customWidth="1"/>
    <col min="2" max="2" width="9.8515625" style="0" customWidth="1"/>
  </cols>
  <sheetData>
    <row r="1" spans="1:4" ht="26.25" customHeight="1">
      <c r="A1" s="501" t="s">
        <v>355</v>
      </c>
      <c r="B1" s="501"/>
      <c r="C1" s="501"/>
      <c r="D1" s="501"/>
    </row>
    <row r="2" ht="12.75" customHeight="1">
      <c r="A2" s="106"/>
    </row>
    <row r="3" spans="1:4" ht="12.75">
      <c r="A3" s="582" t="s">
        <v>534</v>
      </c>
      <c r="B3" s="582"/>
      <c r="C3" s="582"/>
      <c r="D3" s="582"/>
    </row>
    <row r="4" spans="3:4" ht="12.75">
      <c r="C4" s="582" t="s">
        <v>0</v>
      </c>
      <c r="D4" s="582"/>
    </row>
    <row r="5" ht="8.25" customHeight="1"/>
    <row r="6" spans="1:4" ht="19.5" customHeight="1">
      <c r="A6" s="583" t="s">
        <v>1</v>
      </c>
      <c r="B6" s="464" t="s">
        <v>224</v>
      </c>
      <c r="C6" s="465"/>
      <c r="D6" s="466"/>
    </row>
    <row r="7" spans="1:4" ht="13.5" customHeight="1">
      <c r="A7" s="584"/>
      <c r="B7" s="467"/>
      <c r="C7" s="468"/>
      <c r="D7" s="469"/>
    </row>
    <row r="8" spans="1:4" ht="24.75" customHeight="1">
      <c r="A8" s="585"/>
      <c r="B8" s="2" t="s">
        <v>2</v>
      </c>
      <c r="C8" s="3" t="s">
        <v>3</v>
      </c>
      <c r="D8" s="590" t="s">
        <v>4</v>
      </c>
    </row>
    <row r="9" spans="1:4" ht="14.25" customHeight="1" thickBot="1">
      <c r="A9" s="586"/>
      <c r="B9" s="493" t="s">
        <v>5</v>
      </c>
      <c r="C9" s="493"/>
      <c r="D9" s="591"/>
    </row>
    <row r="10" spans="1:4" ht="17.25" customHeight="1" thickTop="1">
      <c r="A10" s="4" t="s">
        <v>6</v>
      </c>
      <c r="B10" s="5"/>
      <c r="C10" s="6"/>
      <c r="D10" s="7"/>
    </row>
    <row r="11" spans="1:4" ht="12.75">
      <c r="A11" s="47" t="s">
        <v>14</v>
      </c>
      <c r="B11" s="9"/>
      <c r="C11" s="9"/>
      <c r="D11" s="10"/>
    </row>
    <row r="12" spans="1:5" ht="12.75">
      <c r="A12" s="8" t="s">
        <v>15</v>
      </c>
      <c r="B12" s="79">
        <f>SUM(B13:B17)</f>
        <v>23500</v>
      </c>
      <c r="C12" s="79">
        <f>SUM(C13:C17)</f>
        <v>19727</v>
      </c>
      <c r="D12" s="29">
        <f>SUM(D13:D17)</f>
        <v>43227</v>
      </c>
      <c r="E12" s="105"/>
    </row>
    <row r="13" spans="1:5" ht="12.75">
      <c r="A13" s="179" t="s">
        <v>16</v>
      </c>
      <c r="B13" s="180"/>
      <c r="C13" s="167">
        <v>15400</v>
      </c>
      <c r="D13" s="173">
        <f>SUM(B13:C13)</f>
        <v>15400</v>
      </c>
      <c r="E13" s="105"/>
    </row>
    <row r="14" spans="1:5" ht="12.75">
      <c r="A14" s="179" t="s">
        <v>17</v>
      </c>
      <c r="B14" s="184">
        <v>18504</v>
      </c>
      <c r="C14" s="183">
        <v>125</v>
      </c>
      <c r="D14" s="173">
        <f>SUM(B14:C14)</f>
        <v>18629</v>
      </c>
      <c r="E14" s="105"/>
    </row>
    <row r="15" spans="1:5" ht="12.75">
      <c r="A15" s="181" t="s">
        <v>19</v>
      </c>
      <c r="B15" s="184">
        <v>4996</v>
      </c>
      <c r="C15" s="183">
        <v>4202</v>
      </c>
      <c r="D15" s="173">
        <f>SUM(B15:C15)</f>
        <v>9198</v>
      </c>
      <c r="E15" s="105"/>
    </row>
    <row r="16" spans="1:5" ht="12.75">
      <c r="A16" s="181" t="s">
        <v>109</v>
      </c>
      <c r="B16" s="184"/>
      <c r="C16" s="183">
        <v>0</v>
      </c>
      <c r="D16" s="173">
        <f>SUM(B16:C16)</f>
        <v>0</v>
      </c>
      <c r="E16" s="105"/>
    </row>
    <row r="17" spans="1:5" ht="12.75">
      <c r="A17" s="181" t="s">
        <v>185</v>
      </c>
      <c r="B17" s="184"/>
      <c r="C17" s="183">
        <v>0</v>
      </c>
      <c r="D17" s="173">
        <f>SUM(B17:C17)</f>
        <v>0</v>
      </c>
      <c r="E17" s="105"/>
    </row>
    <row r="18" spans="1:5" ht="13.5" customHeight="1">
      <c r="A18" s="43" t="s">
        <v>20</v>
      </c>
      <c r="B18" s="16"/>
      <c r="C18" s="17"/>
      <c r="D18" s="14"/>
      <c r="E18" s="105"/>
    </row>
    <row r="19" spans="1:5" ht="12.75">
      <c r="A19" s="186" t="s">
        <v>21</v>
      </c>
      <c r="B19" s="184"/>
      <c r="C19" s="183"/>
      <c r="D19" s="173">
        <f>D41-SUM(D12,D20)</f>
        <v>366273</v>
      </c>
      <c r="E19" s="105"/>
    </row>
    <row r="20" spans="1:5" ht="12.75">
      <c r="A20" s="186" t="s">
        <v>183</v>
      </c>
      <c r="B20" s="16"/>
      <c r="C20" s="17"/>
      <c r="D20" s="14"/>
      <c r="E20" s="105"/>
    </row>
    <row r="21" spans="1:5" ht="12.75">
      <c r="A21" s="15"/>
      <c r="B21" s="16"/>
      <c r="C21" s="17"/>
      <c r="D21" s="14"/>
      <c r="E21" s="105"/>
    </row>
    <row r="22" spans="1:5" ht="12.75">
      <c r="A22" s="19" t="s">
        <v>7</v>
      </c>
      <c r="B22" s="20">
        <f>SUM(B12,B19)</f>
        <v>23500</v>
      </c>
      <c r="C22" s="20">
        <f>SUM(C12,C19)</f>
        <v>19727</v>
      </c>
      <c r="D22" s="21">
        <f>SUM(D12,D19,D20)</f>
        <v>409500</v>
      </c>
      <c r="E22" s="105"/>
    </row>
    <row r="23" spans="1:5" ht="8.25" customHeight="1">
      <c r="A23" s="22"/>
      <c r="B23" s="23"/>
      <c r="C23" s="24"/>
      <c r="D23" s="23"/>
      <c r="E23" s="105"/>
    </row>
    <row r="24" spans="1:5" ht="12.75">
      <c r="A24" s="25" t="s">
        <v>8</v>
      </c>
      <c r="B24" s="26"/>
      <c r="C24" s="27"/>
      <c r="D24" s="26"/>
      <c r="E24" s="105"/>
    </row>
    <row r="25" spans="1:5" ht="12.75">
      <c r="A25" s="8" t="s">
        <v>22</v>
      </c>
      <c r="B25" s="9">
        <f>SUM(B26:B31)</f>
        <v>137720</v>
      </c>
      <c r="C25" s="9">
        <f>SUM(C26:C31)</f>
        <v>271780</v>
      </c>
      <c r="D25" s="68">
        <f>SUM(D26:D31)</f>
        <v>409500</v>
      </c>
      <c r="E25" s="105"/>
    </row>
    <row r="26" spans="1:5" ht="12.75">
      <c r="A26" s="181" t="s">
        <v>23</v>
      </c>
      <c r="B26" s="187">
        <v>57545</v>
      </c>
      <c r="C26" s="167">
        <v>153596</v>
      </c>
      <c r="D26" s="196">
        <f>SUM(B26:C26)</f>
        <v>211141</v>
      </c>
      <c r="E26" s="105"/>
    </row>
    <row r="27" spans="1:5" ht="12.75">
      <c r="A27" s="181" t="s">
        <v>24</v>
      </c>
      <c r="B27" s="187">
        <v>14486</v>
      </c>
      <c r="C27" s="167">
        <v>27494</v>
      </c>
      <c r="D27" s="196">
        <f>SUM(B27:C27)</f>
        <v>41980</v>
      </c>
      <c r="E27" s="105"/>
    </row>
    <row r="28" spans="1:5" ht="12.75">
      <c r="A28" s="181" t="s">
        <v>25</v>
      </c>
      <c r="B28" s="287">
        <v>62682</v>
      </c>
      <c r="C28" s="151">
        <v>72506</v>
      </c>
      <c r="D28" s="196">
        <f>SUM(B28:C28)</f>
        <v>135188</v>
      </c>
      <c r="E28" s="105"/>
    </row>
    <row r="29" spans="1:6" ht="12.75">
      <c r="A29" s="225" t="s">
        <v>186</v>
      </c>
      <c r="B29" s="287"/>
      <c r="C29" s="151">
        <v>0</v>
      </c>
      <c r="D29" s="196">
        <f>SUM(B29:C29)</f>
        <v>0</v>
      </c>
      <c r="E29" s="105"/>
      <c r="F29" s="105"/>
    </row>
    <row r="30" spans="1:5" ht="12.75">
      <c r="A30" s="186"/>
      <c r="B30" s="187"/>
      <c r="C30" s="167"/>
      <c r="D30" s="196"/>
      <c r="E30" s="105"/>
    </row>
    <row r="31" spans="1:5" ht="12.75">
      <c r="A31" s="186" t="s">
        <v>27</v>
      </c>
      <c r="B31" s="197">
        <f>SUM(B33)</f>
        <v>3007</v>
      </c>
      <c r="C31" s="197">
        <f>SUM(C33)</f>
        <v>18184</v>
      </c>
      <c r="D31" s="173">
        <f>SUM(D33)</f>
        <v>21191</v>
      </c>
      <c r="E31" s="105"/>
    </row>
    <row r="32" spans="1:5" ht="12.75">
      <c r="A32" s="186"/>
      <c r="B32" s="184"/>
      <c r="C32" s="163"/>
      <c r="D32" s="185"/>
      <c r="E32" s="105"/>
    </row>
    <row r="33" spans="1:5" ht="12.75">
      <c r="A33" s="157" t="s">
        <v>143</v>
      </c>
      <c r="B33" s="198">
        <f>SUM(B34:B40)</f>
        <v>3007</v>
      </c>
      <c r="C33" s="198">
        <f>SUM(C34:C40)</f>
        <v>18184</v>
      </c>
      <c r="D33" s="160">
        <f>SUM(D34:D40)</f>
        <v>21191</v>
      </c>
      <c r="E33" s="105"/>
    </row>
    <row r="34" spans="1:5" ht="12.75">
      <c r="A34" s="186" t="s">
        <v>134</v>
      </c>
      <c r="B34" s="184">
        <v>500</v>
      </c>
      <c r="C34" s="184">
        <v>1552</v>
      </c>
      <c r="D34" s="185">
        <f aca="true" t="shared" si="0" ref="D34:D39">SUM(B34:C34)</f>
        <v>2052</v>
      </c>
      <c r="E34" s="105"/>
    </row>
    <row r="35" spans="1:5" ht="12.75">
      <c r="A35" s="186" t="s">
        <v>335</v>
      </c>
      <c r="B35" s="184">
        <v>1787</v>
      </c>
      <c r="C35" s="184"/>
      <c r="D35" s="185">
        <f t="shared" si="0"/>
        <v>1787</v>
      </c>
      <c r="E35" s="105"/>
    </row>
    <row r="36" spans="1:5" ht="12.75">
      <c r="A36" s="186" t="s">
        <v>336</v>
      </c>
      <c r="B36" s="184"/>
      <c r="C36" s="184">
        <v>317</v>
      </c>
      <c r="D36" s="185">
        <f t="shared" si="0"/>
        <v>317</v>
      </c>
      <c r="E36" s="105"/>
    </row>
    <row r="37" spans="1:5" ht="12.75">
      <c r="A37" s="186" t="s">
        <v>337</v>
      </c>
      <c r="B37" s="184">
        <v>720</v>
      </c>
      <c r="C37" s="184"/>
      <c r="D37" s="185">
        <f t="shared" si="0"/>
        <v>720</v>
      </c>
      <c r="E37" s="105"/>
    </row>
    <row r="38" spans="1:5" ht="12.75">
      <c r="A38" s="186" t="s">
        <v>338</v>
      </c>
      <c r="B38" s="184"/>
      <c r="C38" s="184">
        <v>14500</v>
      </c>
      <c r="D38" s="185">
        <f t="shared" si="0"/>
        <v>14500</v>
      </c>
      <c r="E38" s="105"/>
    </row>
    <row r="39" spans="1:5" ht="12.75">
      <c r="A39" s="186" t="s">
        <v>339</v>
      </c>
      <c r="B39" s="184"/>
      <c r="C39" s="184">
        <v>1815</v>
      </c>
      <c r="D39" s="185">
        <f t="shared" si="0"/>
        <v>1815</v>
      </c>
      <c r="E39" s="105"/>
    </row>
    <row r="40" spans="1:5" ht="14.25" customHeight="1">
      <c r="A40" s="74"/>
      <c r="B40" s="75"/>
      <c r="C40" s="75"/>
      <c r="D40" s="124"/>
      <c r="E40" s="105"/>
    </row>
    <row r="41" spans="1:5" ht="12.75">
      <c r="A41" s="44" t="s">
        <v>9</v>
      </c>
      <c r="B41" s="45">
        <f>SUM(B26:B28,B31)</f>
        <v>137720</v>
      </c>
      <c r="C41" s="45">
        <f>SUM(C26:C28,C31)</f>
        <v>271780</v>
      </c>
      <c r="D41" s="21">
        <f>SUM(D26:D28,D31)</f>
        <v>409500</v>
      </c>
      <c r="E41" s="105"/>
    </row>
    <row r="42" spans="1:4" ht="12.75">
      <c r="A42" s="32"/>
      <c r="B42" s="32"/>
      <c r="C42" s="24"/>
      <c r="D42" s="32"/>
    </row>
    <row r="43" spans="1:5" ht="12.75">
      <c r="A43" s="33" t="s">
        <v>34</v>
      </c>
      <c r="B43" s="34"/>
      <c r="C43" s="76"/>
      <c r="D43" s="36">
        <f>D19</f>
        <v>366273</v>
      </c>
      <c r="E43" s="105"/>
    </row>
    <row r="45" spans="1:2" ht="26.25" customHeight="1">
      <c r="A45" s="139" t="s">
        <v>10</v>
      </c>
      <c r="B45" s="221" t="s">
        <v>224</v>
      </c>
    </row>
    <row r="46" spans="1:3" ht="12.75">
      <c r="A46" s="78" t="s">
        <v>35</v>
      </c>
      <c r="B46" s="58">
        <v>2578</v>
      </c>
      <c r="C46" s="105"/>
    </row>
    <row r="47" spans="1:3" ht="12" customHeight="1">
      <c r="A47" s="77" t="s">
        <v>36</v>
      </c>
      <c r="B47" s="121">
        <v>38100</v>
      </c>
      <c r="C47" s="105"/>
    </row>
    <row r="49" ht="12.75">
      <c r="A49" s="37"/>
    </row>
    <row r="50" ht="12.75">
      <c r="A50" s="37"/>
    </row>
  </sheetData>
  <sheetProtection/>
  <mergeCells count="7">
    <mergeCell ref="A3:D3"/>
    <mergeCell ref="A1:D1"/>
    <mergeCell ref="A6:A9"/>
    <mergeCell ref="C4:D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2019-12-19T07:57:40Z</cp:lastPrinted>
  <dcterms:created xsi:type="dcterms:W3CDTF">2014-01-23T10:46:39Z</dcterms:created>
  <dcterms:modified xsi:type="dcterms:W3CDTF">2019-12-20T08:31:20Z</dcterms:modified>
  <cp:category/>
  <cp:version/>
  <cp:contentType/>
  <cp:contentStatus/>
</cp:coreProperties>
</file>